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hoiyichan\Downloads\"/>
    </mc:Choice>
  </mc:AlternateContent>
  <xr:revisionPtr revIDLastSave="0" documentId="8_{168DB219-1434-4107-85BC-A091E544372D}" xr6:coauthVersionLast="47" xr6:coauthVersionMax="47" xr10:uidLastSave="{00000000-0000-0000-0000-000000000000}"/>
  <bookViews>
    <workbookView xWindow="300" yWindow="750" windowWidth="28500" windowHeight="15450" xr2:uid="{9FFECF6D-0409-4C50-82BA-61FBCAF6F6CA}"/>
  </bookViews>
  <sheets>
    <sheet name="ILP" sheetId="10" r:id="rId1"/>
    <sheet name="Index" sheetId="1" state="hidden" r:id="rId2"/>
    <sheet name="Room Information" sheetId="4" state="hidden" r:id="rId3"/>
    <sheet name="List" sheetId="3" state="hidden" r:id="rId4"/>
  </sheets>
  <externalReferences>
    <externalReference r:id="rId5"/>
    <externalReference r:id="rId6"/>
    <externalReference r:id="rId7"/>
    <externalReference r:id="rId8"/>
  </externalReferences>
  <definedNames>
    <definedName name="_xlnm._FilterDatabase" localSheetId="2" hidden="1">'Room Information'!$A$1:$G$234</definedName>
    <definedName name="ExternalData_1" localSheetId="0" hidden="1">ILP!$B$2:$DJ$71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5" i="10" l="1"/>
  <c r="AJ49" i="10"/>
  <c r="AB45" i="10"/>
  <c r="AJ45" i="10"/>
  <c r="AB44" i="10"/>
  <c r="AB43" i="10"/>
  <c r="AB42" i="10"/>
  <c r="AJ32" i="10"/>
  <c r="AJ40" i="10"/>
  <c r="AJ41" i="10"/>
  <c r="AJ42" i="10"/>
  <c r="AJ43" i="10"/>
  <c r="AJ44" i="10"/>
  <c r="AJ52" i="10"/>
  <c r="AJ53" i="10"/>
  <c r="AJ54" i="10"/>
  <c r="R43" i="10"/>
  <c r="AL28" i="10"/>
  <c r="AL29" i="10"/>
  <c r="AL30" i="10"/>
  <c r="AL31" i="10"/>
  <c r="AL32" i="10"/>
  <c r="AL40" i="10"/>
  <c r="AL41" i="10"/>
  <c r="AJ29" i="10"/>
  <c r="AJ30" i="10"/>
  <c r="AJ31" i="10"/>
  <c r="AJ28" i="10"/>
  <c r="R41" i="10"/>
  <c r="AL3" i="10"/>
  <c r="AP3" i="10"/>
  <c r="AQ3" i="10" s="1"/>
  <c r="AU3" i="10"/>
  <c r="AV3" i="10" s="1"/>
  <c r="AZ3" i="10"/>
  <c r="BA3" i="10" s="1"/>
  <c r="BE3" i="10"/>
  <c r="BF3" i="10" s="1"/>
  <c r="BJ3" i="10"/>
  <c r="BK3" i="10" s="1"/>
  <c r="AB30" i="10"/>
  <c r="AB28" i="10"/>
  <c r="BK38" i="10"/>
  <c r="AL38" i="10"/>
  <c r="AJ38" i="10"/>
  <c r="BK27" i="10"/>
  <c r="AL27" i="10"/>
  <c r="AJ27" i="10"/>
  <c r="BK26" i="10"/>
  <c r="AL26" i="10"/>
  <c r="AJ26" i="10"/>
  <c r="BK22" i="10"/>
  <c r="BF22" i="10"/>
  <c r="BA22" i="10"/>
  <c r="AV22" i="10"/>
  <c r="AQ22" i="10"/>
  <c r="AL22" i="10"/>
  <c r="AJ22" i="10"/>
  <c r="BK23" i="10"/>
  <c r="BF23" i="10"/>
  <c r="BA23" i="10"/>
  <c r="AV23" i="10"/>
  <c r="AQ23" i="10"/>
  <c r="AL23" i="10"/>
  <c r="AJ23" i="10"/>
  <c r="AJ25" i="10"/>
  <c r="BK20" i="10"/>
  <c r="AL20" i="10"/>
  <c r="AJ20" i="10"/>
  <c r="AB20" i="10"/>
  <c r="BK19" i="10"/>
  <c r="AL19" i="10"/>
  <c r="AJ19" i="10"/>
  <c r="AB19" i="10"/>
  <c r="BK18" i="10"/>
  <c r="AL18" i="10"/>
  <c r="AJ18" i="10"/>
  <c r="AB18" i="10"/>
  <c r="BK17" i="10"/>
  <c r="AL17" i="10"/>
  <c r="AJ17" i="10"/>
  <c r="AB17" i="10"/>
  <c r="BK16" i="10"/>
  <c r="AL16" i="10"/>
  <c r="AJ16" i="10"/>
  <c r="AB16" i="10"/>
  <c r="BK15" i="10"/>
  <c r="AL15" i="10"/>
  <c r="AJ15" i="10"/>
  <c r="AB15" i="10"/>
  <c r="BK13" i="10"/>
  <c r="AL13" i="10"/>
  <c r="AJ13" i="10"/>
  <c r="AB13" i="10"/>
  <c r="BK12" i="10"/>
  <c r="AL12" i="10"/>
  <c r="AJ12" i="10"/>
  <c r="AB12" i="10"/>
  <c r="BK14" i="10"/>
  <c r="AL14" i="10"/>
  <c r="AJ14" i="10"/>
  <c r="AB14" i="10"/>
  <c r="AP4" i="10" l="1"/>
  <c r="AQ4" i="10" s="1"/>
  <c r="AU4" i="10"/>
  <c r="AV4" i="10" s="1"/>
  <c r="AZ4" i="10"/>
  <c r="BA4" i="10" s="1"/>
  <c r="BE4" i="10"/>
  <c r="BF4" i="10" s="1"/>
  <c r="BJ4" i="10"/>
  <c r="BK4" i="10" s="1"/>
  <c r="BK21" i="10"/>
  <c r="BF21" i="10"/>
  <c r="BA21" i="10"/>
  <c r="AV21" i="10"/>
  <c r="AJ21" i="10"/>
  <c r="AL21" i="10"/>
  <c r="AQ21" i="10"/>
  <c r="BK10" i="10"/>
  <c r="BF10" i="10"/>
  <c r="AL10" i="10"/>
  <c r="BA10" i="10"/>
  <c r="AV10" i="10"/>
  <c r="AJ10" i="10"/>
  <c r="AB7" i="10"/>
  <c r="AB8" i="10"/>
  <c r="AB11" i="10"/>
  <c r="AB10" i="10"/>
  <c r="AB5" i="10"/>
  <c r="AB6" i="10"/>
  <c r="AB9" i="10"/>
  <c r="AP9" i="10"/>
  <c r="AP5" i="10"/>
  <c r="AP6" i="10"/>
  <c r="AP7" i="10"/>
  <c r="AP8" i="10"/>
  <c r="AP11" i="10"/>
  <c r="AQ11" i="10" s="1"/>
  <c r="AU9" i="10"/>
  <c r="AU5" i="10"/>
  <c r="AU6" i="10"/>
  <c r="AU7" i="10"/>
  <c r="AU8" i="10"/>
  <c r="AU11" i="10"/>
  <c r="AV11" i="10" s="1"/>
  <c r="AZ9" i="10"/>
  <c r="AZ5" i="10"/>
  <c r="AZ6" i="10"/>
  <c r="AZ7" i="10"/>
  <c r="AZ8" i="10"/>
  <c r="BA11" i="10"/>
  <c r="BE9" i="10"/>
  <c r="BE5" i="10"/>
  <c r="BE6" i="10"/>
  <c r="BE7" i="10"/>
  <c r="BE8" i="10"/>
  <c r="BF11" i="10"/>
  <c r="BJ9" i="10"/>
  <c r="BJ5" i="10"/>
  <c r="BJ6" i="10"/>
  <c r="BJ7" i="10"/>
  <c r="BJ8" i="10"/>
  <c r="BK11" i="10"/>
  <c r="AJ11" i="10"/>
  <c r="AL11" i="10"/>
  <c r="AJ9" i="10"/>
  <c r="R9"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CHEUNG Chui Mei Michelle (OSA)</author>
  </authors>
  <commentList>
    <comment ref="AH8" authorId="0" shapeId="0" xr:uid="{0861F0FD-2E16-452D-B3B0-85D2FAD95459}">
      <text>
        <r>
          <rPr>
            <sz val="11"/>
            <color theme="1"/>
            <rFont val="Calibri"/>
            <family val="2"/>
            <scheme val="minor"/>
          </rPr>
          <t xml:space="preserve">CHEUNG Chui Mei Michelle (OSA):
Confirmed 2 ILP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32CF5B3-10DD-4818-8052-0CD9F3476EDE}"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9DDBB04E-8661-4C95-B79E-4A2F4813A045}" keepAlive="1" name="Query - Sheet 1-Table 1 (11)" description="Connection to the 'Sheet 1-Table 1 (11)' query in the workbook." type="5" refreshedVersion="6" background="1" saveData="1">
    <dbPr connection="Provider=Microsoft.Mashup.OleDb.1;Data Source=$Workbook$;Location=&quot;Sheet 1-Table 1 (11)&quot;;Extended Properties=&quot;&quot;" command="SELECT * FROM [Sheet 1-Table 1 (11)]"/>
  </connection>
  <connection id="3" xr16:uid="{7C06AEB4-4102-4D09-898C-AEA5B3EA42C1}" keepAlive="1" name="Query - Sheet 1-Table 1 (12)" description="Connection to the 'Sheet 1-Table 1 (12)' query in the workbook." type="5" refreshedVersion="6" background="1" saveData="1">
    <dbPr connection="Provider=Microsoft.Mashup.OleDb.1;Data Source=$Workbook$;Location=&quot;Sheet 1-Table 1 (12)&quot;;Extended Properties=&quot;&quot;" command="SELECT * FROM [Sheet 1-Table 1 (12)]"/>
  </connection>
  <connection id="4" xr16:uid="{F2AE6388-D501-4568-AE41-FDB7EC2A8D8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5" xr16:uid="{80C251AA-6AF5-49E4-8CA5-BEF775D537D1}"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6" xr16:uid="{E6BBC022-575C-45F3-8BB7-7DCD716B3E1A}"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7" xr16:uid="{B4AE829B-7665-4ADD-B8D5-0FAF8CF375E3}"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8" xr16:uid="{4F5F1634-B931-4D45-A66F-9C467FA61473}"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9" xr16:uid="{82913975-9464-4207-8A7F-7418E765EF46}"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 id="10" xr16:uid="{DF498EEC-31F9-49C4-B00A-499086AC852F}" keepAlive="1" name="Query - Sheet 1-Table 1 (19)" description="Connection to the 'Sheet 1-Table 1 (19)' query in the workbook." type="5" refreshedVersion="6" background="1" saveData="1">
    <dbPr connection="Provider=Microsoft.Mashup.OleDb.1;Data Source=$Workbook$;Location=&quot;Sheet 1-Table 1 (19)&quot;;Extended Properties=&quot;&quot;" command="SELECT * FROM [Sheet 1-Table 1 (19)]"/>
  </connection>
  <connection id="11" xr16:uid="{00000000-0015-0000-FFFF-FFFF00000000}" keepAlive="1" name="Query - Sheet 1-Table 1 (2)" description="Connection to the 'Sheet 1-Table 1 (2)' query in the workbook." type="5" refreshedVersion="6" background="1" saveData="1">
    <dbPr connection="Provider=Microsoft.Mashup.OleDb.1;Data Source=$Workbook$;Location=&quot;Sheet 1-Table 1 (2)&quot;;Extended Properties=&quot;&quot;" command="SELECT * FROM [Sheet 1-Table 1 (2)]"/>
  </connection>
  <connection id="12" xr16:uid="{DB129072-47C0-402A-B067-87A0C6E7C0E5}" keepAlive="1" name="Query - Sheet 1-Table 1 (20)" description="Connection to the 'Sheet 1-Table 1 (20)' query in the workbook." type="5" refreshedVersion="6" background="1" saveData="1">
    <dbPr connection="Provider=Microsoft.Mashup.OleDb.1;Data Source=$Workbook$;Location=&quot;Sheet 1-Table 1 (20)&quot;;Extended Properties=&quot;&quot;" command="SELECT * FROM [Sheet 1-Table 1 (20)]"/>
  </connection>
  <connection id="13" xr16:uid="{00000000-0015-0000-FFFF-FFFF01000000}" keepAlive="1" name="Query - Sheet 1-Table 1 (3)" description="Connection to the 'Sheet 1-Table 1 (3)' query in the workbook." type="5" refreshedVersion="6" background="1" saveData="1">
    <dbPr connection="Provider=Microsoft.Mashup.OleDb.1;Data Source=$Workbook$;Location=&quot;Sheet 1-Table 1 (3)&quot;;Extended Properties=&quot;&quot;" command="SELECT * FROM [Sheet 1-Table 1 (3)]"/>
  </connection>
  <connection id="14" xr16:uid="{00000000-0015-0000-FFFF-FFFF02000000}" keepAlive="1" name="Query - Sheet 1-Table 1 (4)" description="Connection to the 'Sheet 1-Table 1 (4)' query in the workbook." type="5" refreshedVersion="6" background="1" saveData="1">
    <dbPr connection="Provider=Microsoft.Mashup.OleDb.1;Data Source=$Workbook$;Location=&quot;Sheet 1-Table 1 (4)&quot;;Extended Properties=&quot;&quot;" command="SELECT * FROM [Sheet 1-Table 1 (4)]"/>
  </connection>
  <connection id="15" xr16:uid="{00000000-0015-0000-FFFF-FFFF03000000}" keepAlive="1" name="Query - Sheet 1-Table 1 (5)" description="Connection to the 'Sheet 1-Table 1 (5)' query in the workbook." type="5" refreshedVersion="6" background="1" saveData="1">
    <dbPr connection="Provider=Microsoft.Mashup.OleDb.1;Data Source=$Workbook$;Location=&quot;Sheet 1-Table 1 (5)&quot;;Extended Properties=&quot;&quot;" command="SELECT * FROM [Sheet 1-Table 1 (5)]"/>
  </connection>
  <connection id="16" xr16:uid="{00000000-0015-0000-FFFF-FFFF04000000}" keepAlive="1" name="Query - Sheet 1-Table 1 (6)" description="Connection to the 'Sheet 1-Table 1 (6)' query in the workbook." type="5" refreshedVersion="6" background="1" saveData="1">
    <dbPr connection="Provider=Microsoft.Mashup.OleDb.1;Data Source=$Workbook$;Location=&quot;Sheet 1-Table 1 (6)&quot;;Extended Properties=&quot;&quot;" command="SELECT * FROM [Sheet 1-Table 1 (6)]"/>
  </connection>
  <connection id="17" xr16:uid="{00000000-0015-0000-FFFF-FFFF05000000}" keepAlive="1" name="Query - Sheet 1-Table 1 (7)" description="Connection to the 'Sheet 1-Table 1 (7)' query in the workbook." type="5" refreshedVersion="6" background="1" saveData="1">
    <dbPr connection="Provider=Microsoft.Mashup.OleDb.1;Data Source=$Workbook$;Location=&quot;Sheet 1-Table 1 (7)&quot;;Extended Properties=&quot;&quot;" command="SELECT * FROM [Sheet 1-Table 1 (7)]"/>
  </connection>
  <connection id="18" xr16:uid="{7FB25120-2234-244A-BCAF-DD02E6E63BC8}" keepAlive="1" name="Query - Sheet 1-Table 1 (8)" description="Connection to the 'Sheet 1-Table 1 (8)' query in the workbook." type="5" refreshedVersion="6" background="1" saveData="1">
    <dbPr connection="Provider=Microsoft.Mashup.OleDb.1;Data Source=$Workbook$;Location=&quot;Sheet 1-Table 1 (8)&quot;;Extended Properties=&quot;&quot;" command="SELECT * FROM [Sheet 1-Table 1 (8)]"/>
  </connection>
  <connection id="19" xr16:uid="{73C96EB1-3CC4-DC41-A228-107A92411B61}" keepAlive="1" name="Query - Sheet 1-Table 1 (9)" description="Connection to the 'Sheet 1-Table 1 (9)' query in the workbook." type="5" refreshedVersion="6" background="1" saveData="1">
    <dbPr connection="Provider=Microsoft.Mashup.OleDb.1;Data Source=$Workbook$;Location=&quot;Sheet 1-Table 1 (9)&quot;;Extended Properties=&quot;&quot;" command="SELECT * FROM [Sheet 1-Table 1 (9)]"/>
  </connection>
  <connection id="20" xr16:uid="{00000000-0015-0000-FFFF-FFFF06000000}" keepAlive="1" name="Query - Sheet 1-Table 1(1)" description="Connection to the 'Sheet 1-Table 1(1)' query in the workbook." type="5" refreshedVersion="6" background="1" saveData="1">
    <dbPr connection="Provider=Microsoft.Mashup.OleDb.1;Data Source=$Workbook$;Location=Sheet 1-Table 1(1);Extended Properties=&quot;&quot;" command="SELECT * FROM [Sheet 1-Table 1(1)]"/>
  </connection>
</connections>
</file>

<file path=xl/sharedStrings.xml><?xml version="1.0" encoding="utf-8"?>
<sst xmlns="http://schemas.openxmlformats.org/spreadsheetml/2006/main" count="3794" uniqueCount="1092">
  <si>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</si>
  <si>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</si>
  <si>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</si>
  <si>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20 - 23 Jan 2026. Events </t>
    </r>
    <r>
      <rPr>
        <b/>
        <i/>
        <u/>
        <sz val="12"/>
        <color rgb="FFFF0000"/>
        <rFont val="Calibri"/>
        <family val="2"/>
        <scheme val="minor"/>
      </rPr>
      <t>on or before 20 Jan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</si>
  <si>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</si>
  <si>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</si>
  <si>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</si>
  <si>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27-Feb-2026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</si>
  <si>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t>
    </r>
    <r>
      <rPr>
        <b/>
        <u/>
        <sz val="12"/>
        <color rgb="FFFF0000"/>
        <rFont val="Calibri"/>
        <family val="2"/>
        <scheme val="minor"/>
      </rPr>
      <t>MULTIPLE</t>
    </r>
    <r>
      <rPr>
        <b/>
        <sz val="12"/>
        <color rgb="FFFF0000"/>
        <rFont val="Calibri"/>
        <family val="2"/>
        <scheme val="minor"/>
      </rPr>
      <t xml:space="preserve"> lessons. For example, a Chinese Calligraphy class is held every Monday at 3:00 pm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20 Mar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</si>
  <si>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</si>
  <si>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</si>
  <si>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</si>
  <si>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</si>
  <si>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</si>
  <si>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</si>
  <si>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</si>
  <si>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</si>
  <si>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</si>
  <si>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</si>
  <si>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</si>
  <si>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</si>
  <si>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</si>
  <si>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</si>
  <si>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</si>
  <si>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</si>
  <si>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</si>
  <si>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</si>
  <si>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</si>
  <si>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</si>
  <si>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</si>
  <si>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</si>
  <si>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</si>
  <si>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</si>
  <si>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</si>
  <si>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</si>
  <si>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</si>
  <si>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</si>
  <si>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</si>
  <si>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</si>
  <si>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</si>
  <si>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</si>
  <si>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</si>
  <si>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</si>
  <si>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</si>
  <si>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</si>
  <si>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</si>
  <si>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</si>
  <si>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</si>
  <si>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</si>
  <si>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</si>
  <si>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</si>
  <si>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</si>
  <si>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</si>
  <si>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</si>
  <si>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</si>
  <si>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</si>
  <si>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</si>
  <si>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</si>
  <si>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</si>
  <si>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</si>
  <si>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</si>
  <si>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</si>
  <si>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</si>
  <si>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</si>
  <si>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</si>
  <si>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</si>
  <si>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</si>
  <si>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</si>
  <si>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</si>
  <si>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</si>
  <si>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</si>
  <si>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</si>
  <si>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</si>
  <si>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</si>
  <si>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</si>
  <si>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</si>
  <si>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</si>
  <si>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</si>
  <si>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</si>
  <si>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</si>
  <si>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</si>
  <si>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</si>
  <si>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</si>
  <si>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</si>
  <si>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</si>
  <si>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</si>
  <si>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</si>
  <si>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</si>
  <si>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</si>
  <si>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</si>
  <si>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</si>
  <si>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</si>
  <si>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</si>
  <si>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</si>
  <si>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</si>
  <si>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</si>
  <si>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</si>
  <si>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</si>
  <si>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</si>
  <si>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</si>
  <si>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</si>
  <si>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</si>
  <si>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</si>
  <si>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</si>
  <si>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</si>
  <si>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</si>
  <si>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</si>
  <si>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</si>
  <si>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</si>
  <si>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</si>
  <si>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</si>
  <si>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</si>
  <si>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</si>
  <si>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</si>
  <si>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</si>
  <si>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</si>
  <si>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</si>
  <si>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</si>
  <si>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</si>
  <si>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</si>
  <si>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</si>
  <si>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</si>
  <si>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</si>
  <si>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</si>
  <si>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</si>
  <si>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</si>
  <si>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</si>
  <si>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rPr>
      <t>2</t>
    </r>
    <r>
      <rPr>
        <b/>
        <sz val="10"/>
        <color theme="1"/>
        <rFont val="Calibri"/>
        <family val="2"/>
      </rPr>
      <t>EI)
(Y/N)</t>
    </r>
  </si>
  <si>
    <t>Leadership Enhancement Programme (LEP)
(Y/N)</t>
  </si>
  <si>
    <t>TALENT - The Lingnan iPortfolio</t>
  </si>
  <si>
    <t>Has Registration</t>
  </si>
  <si>
    <t>OSA Portal Registration</t>
  </si>
  <si>
    <t xml:space="preserve">Registration link </t>
  </si>
  <si>
    <t>Status</t>
  </si>
  <si>
    <t>Office of the Core Curriculum</t>
  </si>
  <si>
    <t>「我的故事主角」工作坊 + CC Mentor Meet-Up</t>
  </si>
  <si>
    <t>"My Life Character" Workshop and CC Mentor Meet-Up</t>
  </si>
  <si>
    <t>At the end of the activity, students will be able to:
1. Reflect on personal growth and resilience through creative expression;
2. Demonstrate personal and social responsibility by understanding elderlies’ perspectives and gaining inspiration to serve the community; and
3. Create and share a simple character that represents an aspect of their life.</t>
  </si>
  <si>
    <t xml:space="preserve">Join us for an inspiring art workshop where creativity meets life reflection! A local NGO will share their experience of co-creating storybooks with elderlies, helping them express their life stories through colors and characters. Participants will then reflect on their own journey, design a simple character, and share its story with peers in a relaxed setting. No art background is required!
CC Mentors will also be there to support you and chat about your thoughts or questions on the Core Curriculum.
</t>
  </si>
  <si>
    <t>Y</t>
  </si>
  <si>
    <t>Civic Education and Leadership Development</t>
  </si>
  <si>
    <t>CELD</t>
  </si>
  <si>
    <t>Workshop</t>
  </si>
  <si>
    <t>Face-to-face</t>
  </si>
  <si>
    <t>N</t>
  </si>
  <si>
    <t>LKKG03</t>
  </si>
  <si>
    <t>Representative of "Wave5 Foundation"</t>
  </si>
  <si>
    <t> </t>
  </si>
  <si>
    <t>Ms. Sophie CHENG</t>
  </si>
  <si>
    <t>sophiecheng@ln.edu.hk</t>
  </si>
  <si>
    <t>Ms. Joey LEE</t>
  </si>
  <si>
    <t>joeylsw@ln.edu.hk</t>
  </si>
  <si>
    <t>https://osa.ln.edu.hk/registration/701a192235353ffedc8ee30bee9cdfc7</t>
  </si>
  <si>
    <t>Chaplain’s Office</t>
  </si>
  <si>
    <t>《幸福 Thursday Night》— 信任素養工作坊 — 防詐騙教育</t>
  </si>
  <si>
    <t>Thursday Night - Trust Literacy Workshop - Anti-Scam Education</t>
  </si>
  <si>
    <t xml:space="preserve">At the end of the activity, students will be able to:
1.	Deepen their understanding of scam behaviours and underlying psychological mechanisms; and
2.	Develop critical thinking skills and "trust literacy" to more effectively identify, assess, and respond to increasingly sophisticated scam tactics.
</t>
  </si>
  <si>
    <t xml:space="preserve">This anti-scam workshop is developed with the support of Hong Kong Police Force. Professors in the field, and is designed as an engaging and interactive learning experience. Through pre- and post-workshop scam susceptibility assessment survey, participants are able to reflect on and evaluate their improvement in scam awareness and confidence. Participants will take part
in small-group discussions to look into and discuss on real-life scam cases, identify warning signs, and practise critical thinking skills collaboratively. The activity will introduce the concept of "trust literacy", that aims to build positive life values and skills to meet the needs of the fast-changing digital world, and cope with the current decade of community and global development.
</t>
  </si>
  <si>
    <t>Intellectual and Entrepreneurship Development</t>
  </si>
  <si>
    <t>IED</t>
  </si>
  <si>
    <t>Thu</t>
  </si>
  <si>
    <t xml:space="preserve">Sin Cho Ming Function Hall </t>
  </si>
  <si>
    <t>Dr.</t>
  </si>
  <si>
    <t>Anna</t>
  </si>
  <si>
    <t>LAU</t>
  </si>
  <si>
    <t>FCMA, CGMA, PhD, MBA (Chairperson of the Anti-Deception Alliance (Education) (ADAE))</t>
  </si>
  <si>
    <t>https://docs.google.com/forms/d/e/1FAIpQLScn8n7goHDq7uCIW0MGTJYE7pExjeGXJ-y2Ro5Lep9xxIwNTw/viewform</t>
  </si>
  <si>
    <t>《幸福 Thursday Night》— 世代大探奇</t>
  </si>
  <si>
    <t>Thursday Night – AI Generation Grand Exploration</t>
  </si>
  <si>
    <t xml:space="preserve">At the end of the activity, students will be able to:
1.	Inspire critical thinking about the power of artificial intelligence (AI) in the modern world; and
2.	Explore current advancements in AI industries, emerging trends such as AI agents, potential future developments of participants, job market disruptions, and key ethical considerations.
</t>
  </si>
  <si>
    <t>This activity introduces participants to the exciting world of artificial intelligence (AI), with a focus on its transformative impact on future careers and industries. The session begins with an overview of AI fundamentals, its current use across industries, and cutting-edge advancements, such as AI agents. Through real-world case studies, participants will explore how AI is applied in various fields. The speaker will also lead interactive group discussions and share personal stories of successes, challenges, and ethical considerations from real AI experiences. This helps participants develop critical awareness and a deeper understanding of the topic.</t>
  </si>
  <si>
    <t>Seminar</t>
  </si>
  <si>
    <t>LYH110</t>
  </si>
  <si>
    <t>Mr</t>
  </si>
  <si>
    <t>Jacky</t>
  </si>
  <si>
    <t>WU</t>
  </si>
  <si>
    <t>Senior Solutions Architect at AWS (Amazon Web Services)</t>
  </si>
  <si>
    <t>《幸福 Thursday Night》—世界拆局大解構</t>
  </si>
  <si>
    <t>Thursday Night - World Deconstruction: A Comprehensive Analysis</t>
  </si>
  <si>
    <t xml:space="preserve">At the end of the activity, students will be able to:
1.	Identify key global tensions, analyze their societal and economic impacts;
2.	Apply philosophical frameworks to discuss careers and ethical issues; and
3.	Engage in informed debates to bring up cross-cultural understanding and responsible global citizenship.
</t>
  </si>
  <si>
    <t xml:space="preserve">The speaker dissects current world dynamics, for example, US-China competition, economic shifts, and cultural clashes to offer an unique philosophical perspectives to participants. Through real-world case studies, the speaker will share personal insights from his commentary career to explore different effects on societies and careers. The session will include group discussions, where participants reflect, debate issues like nationalism vs globalization and ethics in power politics, to develop strategies for navigating global uncertainties, promoting critical thinking and open dialogue. </t>
  </si>
  <si>
    <t>Dr</t>
  </si>
  <si>
    <t>Thomas</t>
  </si>
  <si>
    <t>LEUNG</t>
  </si>
  <si>
    <t>Founder and Director, Culture Regeneration Research Society (CRRS)</t>
  </si>
  <si>
    <t>《幸福 Thursday Night》—  ESG 浪潮：香港新一代的未來職涯藍圖</t>
  </si>
  <si>
    <t>Thursday Night - ESG Wave: Future Career Blueprint for Hong Kong's New Generation</t>
  </si>
  <si>
    <t>At the end of the activity, students will be able to:
1.	Enhance understanding of Environmental, Social, and Governance (ESG) principles and their growing influence on the global and local employment landscape;
2.	Broaden awareness of emerging career opportunities in areas such as green finance, sustainability strategy, data-driven ESG analysis, and interdisciplinary innovation roles; and
3.	Develop greater career awareness, critical reflection on personal values, and an initial understanding of the skills and competencies required to plan future career pathways aligned with the sustainable economy.</t>
  </si>
  <si>
    <t>The activity takes the form of a thematic talk, introducing core ESG concepts and examining how global ESG developments are reshaping business practices and future careers. The seminar will be complemented by interactive Q&amp;A and facilitated discussion, enabling students to explore ESG-related career pathways, including analytical, consultancy, and interdisciplinary roles, as well as the key competencies required, such as data analysis, application of sustainability disclosure standards, etc. Through the integration of expert insights and reflective learning, the activity provides students with a practical and supportive environment to explore and prepare for their future career development.</t>
  </si>
  <si>
    <t>To be confirmed</t>
  </si>
  <si>
    <t>Eman</t>
  </si>
  <si>
    <t>WONG</t>
  </si>
  <si>
    <t>Vice President of Hong Kong JIG Family Office and Founder and Director of Wing Shine Consulting Limited</t>
  </si>
  <si>
    <t>《幸福 Thursday Night》—  跨界對話：科學與信仰的邂逅</t>
  </si>
  <si>
    <t>Thursday Night - An Interdisciplinary Dialogue on Science and Faith</t>
  </si>
  <si>
    <t xml:space="preserve">At the end of the activity, students will be able to:
1.	Explore the deep meeting between science and faith. It looks at seeming conflicts, possible harmonies, and how both seek truth about the universe, life, and human existence;
2.	Learn about key historical and modern debates compared to religious views and understand how scientific discoveries can support or challenge beliefs; and
3.	Explore bridges through philosophy, including Chinese traditions and Christian theology, discuss ethical issues in areas like Al &amp; bioethics. The speaker will guide respectful dialogue with participants, helping everyone build a more integrated worldview and reflect personally on life's meaning and purpose.
</t>
  </si>
  <si>
    <t>The activity features an in-depth exploration of tensions and synergies, blending scientific evidence with philosophical and theological insights from Christian and traditions. Through real-world examples-like quantum uncertainty and moral origins-participants examine how science and faith address ultimate questions. Personal experience highlights journeys reconciling empirical inquiry with spiritual belief. The event concludes with group discussions, encouraging idea exchange, debate on controversies, and strategies for harmonious integration in modern life, inspiring wonder and thoughtful engagement.</t>
  </si>
  <si>
    <t>Nian</t>
  </si>
  <si>
    <t>LIN</t>
  </si>
  <si>
    <t>Professor, Department of Physics at HKUST, joined The family worships at the Hong
Kong Mandarin Bible Church and serves the HKUST Mandarin student Christian fellowship PGIF.</t>
  </si>
  <si>
    <t>Department of Sociology &amp; Social Policy</t>
  </si>
  <si>
    <t>Sociology Seminar Series</t>
  </si>
  <si>
    <t xml:space="preserve"> At the end of the activity, students will be able to:
1. Explain key sociological and psychological approaches to subjective well-being, including how well-being is conceptualized and measured across disciplines; 
2. Identify and discuss the role of social structures and inequalities in shaping well-being outcomes, drawing on examples from different societies and population groups;
3. Differentiate between hedonic, eudaimonic, and wealth-adjusted perspectives on well-being, and evaluate their strengths and limitations for global comparisons; and
4. Critically reflect on the implications of well-being research for public policy and social intervention, using insights from the seminar presentations.</t>
  </si>
  <si>
    <t>The Sociology Seminar Series is a regular academic seminar designed to expose undergraduate students to contemporary research on subjective well-being from an interdisciplinary perspective. This session brings together a sociologist and a psychologist to examine well-being beyond individual happiness, highlighting the roles of social structures, inequalities, and alternative evaluative frameworks. The seminar will feature two invited talks: one focusing on how societal characteristics and social inequalities shape subjective well-being across different axes, and another exploring eudaimonic and wealth-adjusted perspectives on global well-being. Through this format, students will gain insight into how different disciplines approach similar research questions, while strengthening their ability to critically engage with academic arguments and empirical evidence. The seminar will be held on 9 February 2026, from 3:00 PM to 4:45 PM (105 minutes), at LYH201/2, 2/F, Lau Lee Yuen Haan Amenities Building.</t>
  </si>
  <si>
    <t>Mon</t>
  </si>
  <si>
    <t>LYH201/2</t>
  </si>
  <si>
    <t xml:space="preserve">Prof </t>
  </si>
  <si>
    <t xml:space="preserve">Andreas </t>
  </si>
  <si>
    <t>HADJAR</t>
  </si>
  <si>
    <t>Professor of Sociology, Social Policy, and Social Research in the Department of Social Work, Social Policy and Global Development at the University of Fribourg</t>
  </si>
  <si>
    <t xml:space="preserve">Mohsen </t>
  </si>
  <si>
    <t>JOSHANLOO</t>
  </si>
  <si>
    <t>Professor of Psychology in the Department of Psychology at Keimyung University and Honorary Principal Fellow at the Centre for Wellbeing Science, University of Melbourne</t>
  </si>
  <si>
    <t>https://webapp.ln.edu.hk/sys/regbuilder/registration/sociology_seminar_series_2025-2026_5</t>
  </si>
  <si>
    <t>Division of Science</t>
  </si>
  <si>
    <t>Hong Kong's Arts, Culture and Creative Industries</t>
  </si>
  <si>
    <t>啡常畫布：本地咖啡農場品啡 x Art Jamming</t>
  </si>
  <si>
    <t>Coffee Palette: Art Jamming in Local Farm</t>
  </si>
  <si>
    <t>At the end of the activity, students will be able to:
1. Enjoy the art jamming vibe with natural appreciation and local coffee-tasting;
2. Immerse yourselves with the sensory enjoyment and art presentations; and 
3. Savor Hong Kong coffee with conversation with local coffee bean producers and field visit to the local coffee farming industry.</t>
  </si>
  <si>
    <t>The "Coffee Palette: Art Jamming in Local Farm" will be led by a local illustrator and a local coffee farmer. Using natural vegetables and fruits, coffee grounds, along with watercolor as paint, studentss will experience a sensory exploration of color and enjoy outdoor sketching. No prior experience of visual arts is needed - as everyone is born unique with your own interpretation of arts! 
This semester, let’s embark on a little getaway together, enjoying the tranquil atmosphere of the coffee farm while sipping coffee and connecting with nature and art.</t>
  </si>
  <si>
    <t>Aesthetic Development</t>
  </si>
  <si>
    <t>AES</t>
  </si>
  <si>
    <t>Visit</t>
  </si>
  <si>
    <t>Hong Kong Coffee Farm
(Fanling)</t>
  </si>
  <si>
    <t>Representative of Hong Kong Coffee Farm</t>
  </si>
  <si>
    <t> 12:15pm</t>
  </si>
  <si>
    <t>Lingnan Campus Main Gate</t>
  </si>
  <si>
    <t>KO Cheuk Yat, Sunny</t>
  </si>
  <si>
    <t>cheukyatko@ln.edu.hk</t>
  </si>
  <si>
    <t>https://osa.ln.edu.hk/registration/f2e333f7224d36f09f948d2d3502674b</t>
  </si>
  <si>
    <t>Office of Service-Learning</t>
  </si>
  <si>
    <t xml:space="preserve">Sky High Innovation: Exploring Drone Technology for Smarter Cities </t>
  </si>
  <si>
    <t xml:space="preserve">At the end of the activity, students will be able to:
1. Understand the fundamental principles of drone technology and its role in smart city applications;
2. Gain practical knowledge of drone operation, including basic flight controls and safety protocol; and 
3. Explore innovative ways drones can be integrated into AI and smart city solutions for urban planning, surveillance and environmental monitoring. </t>
  </si>
  <si>
    <t xml:space="preserve">Through this workshop, students delve into the fundamentals of drone technology and its vital role in advancing smart city initiatives. They will gain hands-on experience with drone operation, mastering basic flight controls. The workshop will also explore innovative applications of drone integrated with AI for urban planning, surveillance and environmental monitoring.  </t>
  </si>
  <si>
    <t>Jackie Chan Gymnasium</t>
  </si>
  <si>
    <t>Kelvin</t>
  </si>
  <si>
    <t>ZHU</t>
  </si>
  <si>
    <t>Programme Manager, Office of Service-Learning (OSL)</t>
  </si>
  <si>
    <t>Ms Belinda LAU</t>
  </si>
  <si>
    <t>lei@ln.edu.hk</t>
  </si>
  <si>
    <t>https://osa.ln.edu.hk/registration/3cbe2af5eeef05fc47570b666c3b5dad</t>
  </si>
  <si>
    <t>Updated</t>
  </si>
  <si>
    <t>Office of Student Affairs</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</si>
  <si>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</si>
  <si>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analyse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</si>
  <si>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</si>
  <si>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LKK301</t>
  </si>
  <si>
    <t>Mr.</t>
  </si>
  <si>
    <t>Wangchuk</t>
  </si>
  <si>
    <t>SONAM</t>
  </si>
  <si>
    <t>Co-Founder &amp; Director, Stargazers Consulting</t>
  </si>
  <si>
    <t>Ms. Mandy CHOI</t>
  </si>
  <si>
    <t>my2choi@ln.edu.hk</t>
  </si>
  <si>
    <t>Ms. Angie LAU</t>
  </si>
  <si>
    <t>angielau@ln.edu.hk</t>
  </si>
  <si>
    <t>Hong Kong SAR</t>
  </si>
  <si>
    <t>Non-credit bearing</t>
  </si>
  <si>
    <t>UGC</t>
  </si>
  <si>
    <t>Integrated Learning Programme</t>
  </si>
  <si>
    <t>https://osa.ln.edu.hk/registration/e3894e4453e6300843a2cfed508c5b54</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</si>
  <si>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</si>
  <si>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</si>
  <si>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</si>
  <si>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https://osa.ln.edu.hk/registration/0209170a1fe842f5500b8eaa323a0625</t>
  </si>
  <si>
    <t>人工智能在金融中的應用與挑戰</t>
  </si>
  <si>
    <t>Applications and Challenges of Artificial Intelligence in Financial Services</t>
  </si>
  <si>
    <t>At the end of the activity, students will be able to:
1. Have basic understanding on technical principles of AI in financial sector;
2. Analyse potential risks and challenges of AI-driven FinTech; and
3. Explore future financial ecosystem of Human-AI collaboration.</t>
  </si>
  <si>
    <t>The talk will provide students key application scenarios and technical principles of artificial intelligence in the financial sector.  The speaker will analyse potential risks and regulatory challenges associated with AI-driven financial innovation and will discuss future financial ecosystem shaped by human–AI collaboration.</t>
  </si>
  <si>
    <t>Seminar/Talk</t>
  </si>
  <si>
    <t>LCH115</t>
  </si>
  <si>
    <t>Speaker invited by AXA China Region Insurance Company Limited</t>
  </si>
  <si>
    <t>Mr. Edwin FOK</t>
  </si>
  <si>
    <t>edwinfok@ln.edu.hk</t>
  </si>
  <si>
    <t>https://osa.ln.edu.hk/registration/08270f135b4645d8e9158e6b9baffaa8</t>
  </si>
  <si>
    <t xml:space="preserve">Pre-Internship Training Programme (PTP): Internship Excellence: Safeguard Yourself from Employment Traps </t>
  </si>
  <si>
    <t>II</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</si>
  <si>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</si>
  <si>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</si>
  <si>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SEK205</t>
  </si>
  <si>
    <t>https://osa.ln.edu.hk/registration/26517c5b477e0dcca6e1e6a70ad4bd24</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</si>
  <si>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</si>
  <si>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</si>
  <si>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</si>
  <si>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https://osa.ln.edu.hk/registration/7a079ddec8cb8877a5f84cc1ccbfce64</t>
  </si>
  <si>
    <t>Career Workshop: Applying Self-Directed Search Assessment to Your Career Exploration &amp; Planning</t>
  </si>
  <si>
    <t>At the end of the workshop, students will be able to:
1. Understand more about their aspirations, competencies, career interest and inclination;
2. Start the planning of their own career goal; and
3. Better prepare for their future careers.</t>
  </si>
  <si>
    <t>Through the workshop, the trainer will use the career assessment and exploration tool known as the 'Self-Directed Search' to help students raise their awareness and understanding of themselves, as well as to assist them in locating career choices and inclinations that may match their aspirations and competencies.</t>
  </si>
  <si>
    <t>LKK306</t>
  </si>
  <si>
    <t>Ms.</t>
  </si>
  <si>
    <t>Angie</t>
  </si>
  <si>
    <t xml:space="preserve">Student Affairs Manager, OSA; Certified Career Services Provider TM; Global Career Development Facilitator </t>
  </si>
  <si>
    <t>https://osa.ln.edu.hk/registration/8701b0083de3746846673a5ed23589c9</t>
  </si>
  <si>
    <t>職涯規劃：HR專家教你由認知自我到理想offer</t>
  </si>
  <si>
    <t>Career Planning: From Self-Awareness to Landing Your Ideal Offer</t>
  </si>
  <si>
    <t>At the end of the activity, students will be able to:
1. Develop self-awareness for career success;
2. Understand key strategies for job searching; and
3. Navigate path to securing an ideal offer.</t>
  </si>
  <si>
    <t>This talk aims to help students develop self-awareness as the foundation for effective career planning.  It will introduce key strategies for job searching and personal branding to enhance employability.  The speaker will also provide guidance on navigating the path to securing an ideal job offer.</t>
  </si>
  <si>
    <t>Speaker invited by Hong Kong Greater Bay Area Guangdong Youth Association</t>
  </si>
  <si>
    <t>https://osa.ln.edu.hk/registration/1d55f1360422425e5fdfc8024503f82f</t>
  </si>
  <si>
    <t>ESG(環境、社會及管治)的發展與就業方向</t>
  </si>
  <si>
    <t>Trends in ESG and Employment Prospects</t>
  </si>
  <si>
    <t>At the end of the activity, students will be able to:
1. Understand ESG development;
2. Identify ESG-Related Career Opportunities; and
3. Understand Skills and Qualifications for ESG Careers.</t>
  </si>
  <si>
    <t>This talk will introduce the concept of ESG (Environmental, Social, and Governance) and its growing importance in the society.  It also aims to aims to equip students with insights and strategies for pursuing ESG-related career paths.</t>
  </si>
  <si>
    <t>MBG09</t>
  </si>
  <si>
    <t>Representative of The Hong Kong Federation of Youth Groups (HKFYG)</t>
  </si>
  <si>
    <t>https://osa.ln.edu.hk/registration/5d35fae23c066af6d5d40cd888353cf3</t>
  </si>
  <si>
    <t>職業博覽會致勝策略：掌握打動僱主的關鍵技巧</t>
  </si>
  <si>
    <t>How to Impress Employers at a Career Expo</t>
  </si>
  <si>
    <t>At the end of the activity, students will be able to:
1. Equip with essential techniques to engage with potential employers effectively;
2.  Enhance confidence in presenting themselves during the Career Expo; and
3. Improve understanding of the current job market and employers’ expectation.</t>
  </si>
  <si>
    <t>This practical workshop is designed to empower students in the upcoming Career Expo.  The following aspects will be delineated by the professional speaker:
- Understand the dynamics of Career Expo
- Importance of communication with company representatives
- Appropriate vs. inappropriate communication
- Asking smart questions
- Effective follow-up strategies
- Making a good impression virtually</t>
  </si>
  <si>
    <t>LYH31920</t>
  </si>
  <si>
    <t>Eliza</t>
  </si>
  <si>
    <t>NG</t>
  </si>
  <si>
    <t>Corporate Consultant and ATD Certified Trainer, MA HRD, CEP®, F.I.H.R.M.</t>
  </si>
  <si>
    <t>https://osa.ln.edu.hk/registration/514925fa21c5ec597660bc2ec5e310c6</t>
  </si>
  <si>
    <t>Connected Futures: Building Smart Cities with Internet of Things (IoT) and Arduino</t>
  </si>
  <si>
    <t xml:space="preserve">At the end of the activity, students will be able to:
1. Demonstrate a basic understanding of internet of things (IoT) concepts and their applications in smart city development;
2. Acquire hands-on experience in programming and interfacing Arduino and ESP32 devices to collect and process data; and
3. Design simple IoT-based solutions that address real-world urban challenges within the context of a smart city. </t>
  </si>
  <si>
    <t xml:space="preserve">Through this workshop, students explore the transformative potential of Internet of Things (IoT) in urban development. They will gain a foundational understanding of IoT concepts and their applications in creating smart cities. Through hands-on experience programming and interfacing Arduino and ESP32 devices, students learn to collect and process data effectively. By the end of the workshop, they will be equipped to design simple IoT-based solutions that address real-world urban challenges. </t>
  </si>
  <si>
    <t>LKK107</t>
  </si>
  <si>
    <t>https://osa.ln.edu.hk/registration/1063cbd8545072cecd11d9f74a0145f0</t>
  </si>
  <si>
    <t>The Jockey Club Hall F (JCF)</t>
  </si>
  <si>
    <t>Painting Workshop: Statue Painting</t>
  </si>
  <si>
    <t>At the end of the activity, students will be able to:
1. Enhance ability in making aesthetic judgment and appreciating painting;
2. Develop painting skill and basic knowledge about statue painting; and
3. Improve observation ability in daily life.</t>
  </si>
  <si>
    <t xml:space="preserve">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 </t>
    <phoneticPr fontId="25" alignment="center"/>
  </si>
  <si>
    <t>Residential Education</t>
  </si>
  <si>
    <t>RE</t>
  </si>
  <si>
    <t xml:space="preserve"> G/F Common Room, Hall F </t>
  </si>
  <si>
    <t>Him</t>
  </si>
  <si>
    <t>CHAN</t>
  </si>
  <si>
    <t>Founder of A...workshop</t>
  </si>
  <si>
    <t>Mr. Peter Yu</t>
  </si>
  <si>
    <t>Yeungyu@ln.hk</t>
  </si>
  <si>
    <t>https://osa.ln.edu.hk/registration/ab4c87e6772e363878cf2f6edba8a3c9</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</si>
  <si>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</si>
  <si>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</si>
  <si>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</si>
  <si>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</si>
  <si>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 Room</t>
  </si>
  <si>
    <t>Toby</t>
  </si>
  <si>
    <t>LUK</t>
  </si>
  <si>
    <t>Yoga Teacher</t>
  </si>
  <si>
    <t>Tobby KAN</t>
  </si>
  <si>
    <t>tobbykan@ln.edu.hk</t>
  </si>
  <si>
    <t>https://osa.ln.edu.hk/registration/c18bfa31309a7a304f0c7cc3b2be5d08</t>
  </si>
  <si>
    <t>The Jockey Club New Hall (H)</t>
  </si>
  <si>
    <t>禪繞畫靜觀創作工作坊</t>
  </si>
  <si>
    <t xml:space="preserve">Zentangle Workshop - A Mindful Drawing Journey </t>
  </si>
  <si>
    <t>At the end of the activity, students will be able to:
1. Understand the background and history of Zentange method of drawing;
2. Acquire basic techniques of Zentangle method drawing; and 
3. Practice concentration and mindfulness.</t>
  </si>
  <si>
    <t>In the workshop, participants can experience this easy-to-learn drawing method to meditate and create patterns and graphics. Without art background, everyone can enjoy this fun and relaxing drawing as we know you are unique and special!</t>
  </si>
  <si>
    <t>Face to Face</t>
  </si>
  <si>
    <t>Yuen Wan</t>
  </si>
  <si>
    <t>HO</t>
  </si>
  <si>
    <t>Hostel Tutor of Hall JCNH; and  Senior Lecturer, Department of Applied Psychology and Certified Zentangle Teacher Asia #19</t>
  </si>
  <si>
    <t>Ho, Yuen Wan</t>
  </si>
  <si>
    <t>yuenwanho@ln.edu.hk</t>
  </si>
  <si>
    <t>https://osa.ln.edu.hk/registration/2855ea9b304216be1fa04df4a6c29eba</t>
  </si>
  <si>
    <t xml:space="preserve">Savings and Investment Basics for 20-Somethings </t>
  </si>
  <si>
    <t>At the end of the workshop, students will be able to:
1. Understand the importance of saving and investing at an early age, because of the principle of compounding;
2. Understand the reciprocal relationship between debt and savings; and
3. Understand the basic types of investment vehicles available and the advantages and disadvantages of each.</t>
  </si>
  <si>
    <t>This programme is premised on the fact that investing is a lifetime project, and the time to start is early adulthood. This will be a very practical talk and Q&amp;A session, led by the Warden of Hall H, who has saved and invested throughout the dot-com bubble and crash (1997-2001), the US housing bubble, the financial crisis/ “Great Recession” of 2007-09, and the volatility around Brexit (among other episodes), and has lived to tell about it.</t>
  </si>
  <si>
    <t>LKK201</t>
  </si>
  <si>
    <t>Prof.</t>
  </si>
  <si>
    <t>Mark</t>
  </si>
  <si>
    <t>HAMPTON</t>
  </si>
  <si>
    <t>Hostel Warden of Hall JCNH</t>
  </si>
  <si>
    <t>CHIPILI Mwaba Moono</t>
  </si>
  <si>
    <t>mwabamoonochipili@ln.hk</t>
  </si>
  <si>
    <t>https://osa.ln.edu.hk/registration/0bced184e8b7d9a1b64ac8ad83350245</t>
  </si>
  <si>
    <t>Wu Jieh Yee Hall (WJY)</t>
  </si>
  <si>
    <t>伍絜宜堂足球同樂日</t>
  </si>
  <si>
    <t>WJY Hall Football Fun Day</t>
  </si>
  <si>
    <t xml:space="preserve">At the end of the talk, students will be able to:
1. Learn how to cooperate with teammates, communicate effectively on the field, and trust others to play their roles;
2. Develop self-discipline and accountability, which are essential for academic success and personal growth; and
3. Establish Problem-solving skills are valuable in both studies and real-life challenges.
</t>
  </si>
  <si>
    <t>Football friendlies are important because they build team chemistry, reduce pressure, and create opportunities for learning. For students, they are a safe environment to practice skills, gain confidence, and enjoy the game without the stress of competition. A football friendly is a practice or exhibition match played for fun, preparation, or testing, not for official competition.</t>
  </si>
  <si>
    <t>Pan Sutong Sports Ground</t>
  </si>
  <si>
    <t>Shing Hei</t>
  </si>
  <si>
    <t>KONG</t>
  </si>
  <si>
    <t xml:space="preserve">Hostel Tutor of WJY Hall </t>
  </si>
  <si>
    <t>Kong Shing Hei</t>
  </si>
  <si>
    <t>shingheikong@ln.edu.hk</t>
  </si>
  <si>
    <t>https://osa.ln.edu.hk/registration/45c8bdfaf9c71f65f7d32001a3356e87</t>
  </si>
  <si>
    <t>常見的寫作錯誤</t>
  </si>
  <si>
    <t>Common Writing Mistakes</t>
  </si>
  <si>
    <t>At the end of the Workshop, students are able to:
1. Identify common writing mistakes;
2. Enhance writing skills;
3. Promote self-editing and proofreading abilities; and 
4. Foster awareness of audience and context.</t>
  </si>
  <si>
    <t>This workshop provides participants with valuable insights into improving their writing skills and avoiding common errors. Through a combination of interactive discussions, practical examples, and hands-on exercises, participants will gain a deeper understanding of the most prevalent writing mistakes and learn how to rectify them.</t>
  </si>
  <si>
    <t>SEK104</t>
  </si>
  <si>
    <t>Angela Genie Baena</t>
  </si>
  <si>
    <t xml:space="preserve">ARCAY </t>
  </si>
  <si>
    <t>VET</t>
  </si>
  <si>
    <t/>
  </si>
  <si>
    <t>Carmen LIAO</t>
  </si>
  <si>
    <t>jiaminliao@LN.edu.hk</t>
  </si>
  <si>
    <t>https://osa.ln.edu.hk/registration/8a1aec2581ef9236bd518faad6a54384</t>
  </si>
  <si>
    <t>廣東話與廣東音樂與說唱文化</t>
  </si>
  <si>
    <t>Lecture Demonstration: Cantonese Culture and Narrative Singing</t>
  </si>
  <si>
    <t>At the end of the activity, students will be able to:
1. Understand naamyam as a vernacular song form that reflects the lives and concerns of ordinary people in Hong Kong;
2. Recognise how the Cantonese language shapes the expression and appeal of local musical storytelling.; and
3. Appreciate how traditional folk music can serve as a living record of a community’s cultural and social history.</t>
  </si>
  <si>
    <t>This lecture-demonstration by The Gong Strikes One explores naamyam, a 20th-century Cantonese narrative song tradition. Through performance and commentary, it demonstrates how the art form’s lyrics and music express everyday life, social issues, and the linguistic identity of Hong Kong's Cantonese-speaking community.</t>
  </si>
  <si>
    <t>Leung Fong Oi Wan Art Gallery</t>
  </si>
  <si>
    <t>The Gong Strikes One</t>
  </si>
  <si>
    <t>Anita Chu</t>
  </si>
  <si>
    <t>anitachu@ln.edu.hk</t>
  </si>
  <si>
    <t>https://osa.ln.edu.hk/registration/84ec5a877bc276909e11130c1fe90d9c</t>
  </si>
  <si>
    <t>節目彩排：林懷民 X 幾米 X FOCASA馬戲團《幾米男孩的100次勇敢》</t>
  </si>
  <si>
    <r>
      <rPr>
        <i/>
        <sz val="12"/>
        <color rgb="FF000000"/>
        <rFont val="Calibri Light"/>
        <family val="2"/>
        <scheme val="major"/>
      </rPr>
      <t>FOCASA Circus — One to One Hundred: A Brave Journey</t>
    </r>
    <r>
      <rPr>
        <sz val="12"/>
        <color rgb="FF000000"/>
        <rFont val="Calibri Light"/>
        <family val="2"/>
        <scheme val="major"/>
      </rPr>
      <t xml:space="preserve"> (Open Rehearsal)</t>
    </r>
  </si>
  <si>
    <t>At the end of the activity, students will be able to:
1. Understand how different art forms like circus, dance, and visual design are combined to create a single performance;
2.  Gain insight into the creative process and preparation involved in developing a major theatre production; and
3. Appreciate how stories and characters from books can be adapted and expressed through live performance.</t>
  </si>
  <si>
    <r>
      <t xml:space="preserve">This open rehearsal offers a unique behind-the-scenes look at the creation of </t>
    </r>
    <r>
      <rPr>
        <i/>
        <sz val="11"/>
        <color rgb="FF000000"/>
        <rFont val="Calibri Light"/>
        <family val="2"/>
        <scheme val="major"/>
      </rPr>
      <t>FOCASA Circus — One to One Hundred: A Brave Journey</t>
    </r>
    <r>
      <rPr>
        <sz val="11"/>
        <color rgb="FF000000"/>
        <rFont val="Calibri Light"/>
        <family val="2"/>
        <scheme val="major"/>
      </rPr>
      <t>. Witness international artists blend circus, dance, and visual storytelling to bring Jimmy Liao's beloved storybooks to life, promising a heartwarming and unforgettable theatrical experience for all ages.</t>
    </r>
  </si>
  <si>
    <t>HK Cultural Centre Grand Theatre</t>
  </si>
  <si>
    <t>FOCASA</t>
  </si>
  <si>
    <t>The 54th Hong Kong Arts Festival</t>
  </si>
  <si>
    <t>https://osa.ln.edu.hk/registration/9036726c059f29ada78c4779e6ee58a4</t>
  </si>
  <si>
    <t>藝術媒界在社會服務中的實驗</t>
  </si>
  <si>
    <t>Exploring Arts-based Approaches in Social Services</t>
  </si>
  <si>
    <t>At the end of the activity, students will be able to:
1. Understand the role of an artist in a community social service setting;
2. Learn how artistic media like ceramics can be used to engage elderly participants; and
3. Explore the concept and local practice of creative aging through a real case study.</t>
  </si>
  <si>
    <t>Artist Casric IP shares his experience from the Jockey Club ARTISTRY Creative Aging Project. He discusses conducting ceramic workshops within home care services, demonstrating how artistic media can serve as an experimental tool for social connection and well-being among the elderly.</t>
  </si>
  <si>
    <t>Casric</t>
  </si>
  <si>
    <t>IP</t>
  </si>
  <si>
    <t>Hong Kong Ceramic Artist</t>
  </si>
  <si>
    <t>https://osa.ln.edu.hk/registration/7aabb50f49db912cc6c615cbf39ee99d</t>
  </si>
  <si>
    <t>Lam Woo Hall (LWD)</t>
  </si>
  <si>
    <t>Prototyping Method: 3D Modelling &amp; 3D Printing</t>
  </si>
  <si>
    <t>At the end of the activity, residents will be able to:
1. Understand the fundamental principles of 3D modeling;
2. Design and create a simple 3D model using appropriate software tools; and 
3. Learn how to format and prepare their 3D models for printing.</t>
  </si>
  <si>
    <t>Residents will begin by exploring the basics of 3D modeling using user-friendly software (e.g., Tinkercad, Fusion 360). They will learn to create digital representations of their design concepts, focusing on essential design principles and functionality.</t>
  </si>
  <si>
    <t>LBYG06</t>
  </si>
  <si>
    <t>Edward</t>
  </si>
  <si>
    <t>LAM</t>
  </si>
  <si>
    <t>Former Senior Project Engineer of LU Office of Service-Learning</t>
  </si>
  <si>
    <t>Mr. Paco JIAO</t>
  </si>
  <si>
    <t>zhongxuanjiao@ln.edu.hk</t>
  </si>
  <si>
    <t>https://osa.ln.edu.hk/registration/bf88b57480b4b048fa128537bb79de58</t>
  </si>
  <si>
    <t>Chung Shun Yee Min Hall (CSYM)</t>
  </si>
  <si>
    <t>數字時代的愛情關係</t>
  </si>
  <si>
    <t xml:space="preserve">Navigating Love in Digital Age: A Relationship Readiness </t>
  </si>
  <si>
    <t>At the end of the activity, students will be able to:
1. Relationship Diagnostic Tool &amp; Life-Goal Alignment: Healthy-intimacy self-audit,  clarify core values; focus life goals; 
2. Emotional Awareness &amp; Gender-Smart Regulation:Spot triggers, train mindfulness, apply control hacks and  sex-difference roadmap: why “same fight, different feels”; 
3. Intimacy Communication Cheat-Sheet: Ingredients of effective talk
and deep listening and need-statement formulas; 
4. Interpersonal Relationships &amp; Forming Successful Habits: Personality Decoder and tailor your message to any type for instant impact; and
5. Inner Journey: Love Self, Love Others: Self-love = starting line and emotion-first aid kit.</t>
  </si>
  <si>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</si>
  <si>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LKK103</t>
  </si>
  <si>
    <t>Jessie</t>
  </si>
  <si>
    <t>HUEN</t>
  </si>
  <si>
    <t>Mindfulness Trainer</t>
  </si>
  <si>
    <t>Mr. Derek LO</t>
  </si>
  <si>
    <t>waikitlo2@ln.edu.hk</t>
  </si>
  <si>
    <t>Mr. Aun Wong</t>
  </si>
  <si>
    <t>aunwong@LN.edu.hk</t>
  </si>
  <si>
    <t>https://osa.ln.edu.hk/registration/eca6bca77ccabb5863dad2731a63b867</t>
  </si>
  <si>
    <t xml:space="preserve">LU Institute for Advanced Study </t>
  </si>
  <si>
    <t>LUIAS Distinguished Lecture Series - Theory and Applications of Tensor Decompositions</t>
  </si>
  <si>
    <t>At the end of the activity, students will be able to:
1. Have comprehensive understanding of tensor decompositions;
2. Apply these techniques to model real-world data; and
3. Recognise emerging opportunities in the field of tensor decompositions.</t>
  </si>
  <si>
    <t>This lecture is part of the LUIAS Distinguished Lecture series, which provides a platform for faculty and students to network and learn from world-renowned scholars in various academic fields.
Abstract: Tensor decompositions become a very popular tool for modelling data in many application problems. We discuss some still open issues about the rank-bounded sets for the canonical polyadic decomposition and new developments of cross-approximation approach to optimisation problems with the tensor-train model.</t>
  </si>
  <si>
    <t>seminar</t>
  </si>
  <si>
    <t>MBG01</t>
  </si>
  <si>
    <t>Professor</t>
  </si>
  <si>
    <t>Eugene</t>
  </si>
  <si>
    <t>TYRTYSHNIKOV</t>
  </si>
  <si>
    <t>Marchuk Institute of Numerical Mathematics of Russian Academy of Sciences
Professor and Chairman, Lomonosov Moscow State University
Lingnan Fellow, Lingnan University Institute for Advanced Study</t>
  </si>
  <si>
    <t>LUIAS</t>
  </si>
  <si>
    <t>luias@ln.edu.hk</t>
  </si>
  <si>
    <t>https://webapp.ln.edu.hk/sys/regbuilder/registration/luiasdistinguishedlecture_20260325</t>
  </si>
  <si>
    <t>Lingnan Foundation Distinguished Lecture Series - Fast and Slow Leadership</t>
  </si>
  <si>
    <t>At the end of the activity, students will be able to:
1. Learn how these modes operate, when each is most effective; and
2. How to strategically combine them in practice, and how self-awareness and self-regulation enable leaders to deploy both subtle and overt influence more effectively.</t>
  </si>
  <si>
    <t>Over the past few decades, leadership scholars have detected that leaders may impact their followers by various behavioural strategies that require central processing, including inspirational motivation and intellectual stimulation. However, leaders may also have their impact in a more subtle and unconscious way that only requires peripheral processing. In this “food for thought” presentation, I will discuss these forms of fast and slow leadership, present an integrated leadership model, and argue that leaders need to also use self-leadership to be effective.</t>
  </si>
  <si>
    <t>Arnold B.</t>
  </si>
  <si>
    <t>BAKKER</t>
  </si>
  <si>
    <t>Professor of Work &amp; Organisational Psychology at Erasmus University Rotterdam
Lingnan Fellow, Lingnan University Institute for Advanced Study</t>
  </si>
  <si>
    <t>https://webapp.ln.edu.hk/sys/regbuilder/registration/lflecture_20260414</t>
  </si>
  <si>
    <t>Department of Cultural Studies</t>
  </si>
  <si>
    <t>AI Symposium: The Tropical Materiality and Imaginary of AI Infrastructure</t>
  </si>
  <si>
    <t>At the end of the activity, students will be able to:
1. Develop a deeper understanding of sustainable AI infrastructures and equitable AI policies; and
2. Gain global perspectives on AI infrastructure.</t>
  </si>
  <si>
    <t>This symposium aims to showcase the latest research on AI infrastructure from a number of social science disciplines such as cultural studies, critical media studies, and geography. It will feature presentations from both local and international scholars that foregrounds AI infrastructure in the Global South regions, including Asia (Singapore &amp; Vietnam), Africa (Ghana &amp; South Africa), and Latin America (Chile, Colombia, &amp; Peru). The central theme of the symposium is “tropical materiality and imaginary of AI infrastructure”. The major background is that the race for AI and cloud computing has fuelled increasing demand for a wide range of AI infrastructures, ranging from chips, cloud platforms, to large data centers. However, current scholarship tends to focus on Western tech in the Global North regions. Departing from this Western-centrism, this symposium invites speakers to attend to the materiality and imaginary of AI infrastructure from a tropical perspective. It collects diverse contributions that examine a variety of topics relating to AI infrastructure such as heat, electricity, environmental justice, policy, imagination, sovereignty, and geopolitics.</t>
  </si>
  <si>
    <t>Intellectual and
Entrepreneurship Development</t>
  </si>
  <si>
    <t>Prof</t>
  </si>
  <si>
    <t>Miao</t>
  </si>
  <si>
    <t>LU</t>
  </si>
  <si>
    <t>Assistant Professor, Department of Cultural Studies, Lingnan University</t>
  </si>
  <si>
    <t>Cultural Studies</t>
  </si>
  <si>
    <t>cs@LN.edu.hk</t>
  </si>
  <si>
    <t>https://lingnan.asia.qualtrics.com/jfe/form/SV_0MTFYQ4XIw80buC</t>
  </si>
  <si>
    <t>Wu Jieh Yee School of Interdisciplinary Studies</t>
  </si>
  <si>
    <t>Sports Culture Integration – The Story of All Black FC</t>
  </si>
  <si>
    <t>At the end of the activity, students will be able to:
1. Develop empathy and cultural awareness by learning about the experiences and challenges faced by the All Black FC refugee team, fostering inclusive attitudes toward marginalized communities;
2. Enhance leadership skills by promoting social responsibility and encouraging active participation in initiatives that support integration and acceptance of refugees in society; and 
3. Cultivate effective communication and advocacy abilities to raise awareness about diversity, inclusion, and the importance of embracing cultural differences within the community.</t>
  </si>
  <si>
    <t>"Sports Culture Integration – The Story of All Black FC" is a sharing session highlighting the formation of a football team by African refugees in Hong Kong. It promotes civic education and leadership by encouraging empathy, cultural acceptance, and responsible citizenship through the unifying power of sports.</t>
  </si>
  <si>
    <t>Civic Education and
Leadership Development</t>
  </si>
  <si>
    <t>Talk</t>
  </si>
  <si>
    <t>Yes</t>
  </si>
  <si>
    <t>Medard</t>
  </si>
  <si>
    <t>KOYA</t>
  </si>
  <si>
    <t>Founder of the All Black FC</t>
  </si>
  <si>
    <t>MOK Kam-Ming</t>
  </si>
  <si>
    <t>kmmok2@LN.edu.hk</t>
  </si>
  <si>
    <t>SO Cheuk Lam Crystal</t>
  </si>
  <si>
    <t>clso@ln.edu.hk</t>
  </si>
  <si>
    <t>Department of Accountancy</t>
  </si>
  <si>
    <t>A Sharing of Interview Skills</t>
  </si>
  <si>
    <t xml:space="preserve">At the end of the activity, students will be able to:
1. Articulate the key responsibilities and daily tasks of an accounting professional, as well as the ethical standards and regulatory frameworks that govern the industry;
2. Gain insights into the latest trends impacting the accounting profession, such as advancements in technology, sustainability reporting, and globalization, enabling them to stay relevant in a rapidly changing environment;
3. Develop a clearer understanding of the various career paths available within the accounting field, including public accounting, management accounting, and forensic accounting, and learn about the skills and qualifications required for each path, help you to make informed decisions about your future careers;
4. Enhance your communication and networking skills, learning how to effectively engage with industry professionals and seek mentorship opportunities; and
5. Reflect on how your academic coursework relates to practical scenarios discussed during the sharing session, fostering a deeper appreciation of your studies and motivating you to apply your knowledge in real-world situations.
</t>
  </si>
  <si>
    <t>The primary objective of inviting an accounting firm partner and manager to share insights with undergraduate students is to bridge the gap between academic knowledge and practical application in the field of accounting and finance. This activity aims to provide students with a real-world perspective on the accounting profession, enhancing their understanding of the various roles, responsibilities, and challenges faced by professionals in the industry. By engaging with a seasoned partner from a reputable accounting firm, students will gain valuable insights into the current trends, best practices, and evolving standards in accounting, which are crucial for their future careers. Additionally, the session aims to foster networking opportunities between students and industry professionals. Establishing connections with an accounting firm partner can open doors for internships, mentorship, and job placements, thereby facilitating students' transition from academic life to the professional realm. The activity will also encourage students to ask questions, seek advice, and gain clarity on the career paths available to them within the accounting sector.</t>
  </si>
  <si>
    <t>Hybrid</t>
  </si>
  <si>
    <t>LKK101 &amp; Zoom</t>
  </si>
  <si>
    <t>Shiu Hang</t>
  </si>
  <si>
    <t>FUNG</t>
  </si>
  <si>
    <t>Practising Director, Forvis Mazars</t>
  </si>
  <si>
    <t xml:space="preserve">Ms. </t>
  </si>
  <si>
    <t>Chuyi Cherry</t>
  </si>
  <si>
    <t>XU</t>
  </si>
  <si>
    <t>Assistant Manager, Forvis Mazars</t>
  </si>
  <si>
    <t>Prof. Helen HAN</t>
  </si>
  <si>
    <t>helenhan@ln.edu.hk</t>
  </si>
  <si>
    <t>https://osa.ln.edu.hk/registration/f8bf7ead67900c97d5ec671e7d1c2180</t>
  </si>
  <si>
    <t>Tsung Tsin Association Hall Fok Cho Min Hall (TFB) and William M W Mong Hall The Bank of East Asia Hall (MEA)</t>
  </si>
  <si>
    <t>Anti-Deception Talk &amp; Job Hunting Experience Sharing</t>
  </si>
  <si>
    <t>At the end of the activity, students will be able to: 
1. Increase Awareness of Common Scams and Fraudulent Practices; and 
2. Learn more Practical Strategies for Protection.</t>
  </si>
  <si>
    <t>Educate participants on the latest types of scams, phishing attempts, and deceptive tactics targeting individuals, especially students and job seekers. The session will highlight real-life examples, warning signs, and preventive measures to help participants recognize and avoid falling victim to deception.</t>
  </si>
  <si>
    <t>1/F Function Room, Hall A &amp; Hall B</t>
  </si>
  <si>
    <t xml:space="preserve">Representatives from the Hong Kong Police Force </t>
  </si>
  <si>
    <t xml:space="preserve">Mr. Chad CHAN </t>
  </si>
  <si>
    <t>chadchan@ln.edu.hk</t>
  </si>
  <si>
    <t>https://osa.ln.edu.hk/registration/7519816632f1234aeaca2103ed34d943</t>
  </si>
  <si>
    <t>Chinese Medicine Clinic</t>
  </si>
  <si>
    <t>Understanding Chinese Medicine</t>
  </si>
  <si>
    <t>Objectives:
At the end of the activity, students will be able to:
1. Understand the principles of application of the two major elements of Tradtional Chinese Medicine: Herbal medicine and Acupressure; and
2.  Practice some acupressure skills applicable for relieving physical pain and mental stress symptoms.</t>
  </si>
  <si>
    <t xml:space="preserve">The activity consists of two talks.
Part I: Interesting herbal medicinal plants you can find in the Countryside (中草藥趣談) by Prof Albert Leung. Talk in English supplemented by Chinese terms. Prof Leung will share the herbal medicinal plants commonly found in the countryside of Hong Kong. Students will learn some basic concepts in Chinese Herbology, such as the cooling and dampness-removing properties of the plants that habituated in Hong Kong climate. Practical knowledge of what herbs maybe poisonous and should not be handled carelessly as well as some herbal plants which are beneficial to health will be introduced.
Part II: Practical Acupressure Skills and its applications (實用穴位按摩手法) by Mr Michael Chung. Talk in Cantonese Mr Chung will introduce the principles of Acupressure and demonstrate the practical skills for common illness. Acupressure is a cost-free manual technique which can be applicable in many daily scenarios. Students will learn and practice the location major acupoints and the manual hand-skills, and how these could be applied in both body illness (such as headache and knee pain) and mental stress relief (such as chest tightness). Live demonstration will be arranged. </t>
  </si>
  <si>
    <t xml:space="preserve">Physical Fitness and Well-being 
</t>
  </si>
  <si>
    <t>PFW</t>
  </si>
  <si>
    <t>Friday</t>
  </si>
  <si>
    <t>MBG22</t>
  </si>
  <si>
    <t>Albert Wing Nang</t>
  </si>
  <si>
    <t>Professor of Practice, School of Graduate Studies</t>
  </si>
  <si>
    <t>CMP</t>
  </si>
  <si>
    <t>Michael Wai Yeung</t>
  </si>
  <si>
    <t>CHUNG</t>
  </si>
  <si>
    <t>Manager, Lingnan University Chinese Medicine Clinic</t>
  </si>
  <si>
    <t>Mr Michael CHUNG</t>
  </si>
  <si>
    <t>micchung@ln.edu.hk</t>
  </si>
  <si>
    <t>https://forms.office.com/r/cAmLwxJVSM</t>
  </si>
  <si>
    <t>Research Presentation Skills</t>
  </si>
  <si>
    <t>At the end of the activity, students will be able to: 
1. develop the ability to clearly and concisely convey complex research findings to diverse audiences; 
2. acquire the skill in designing visually appealing and informative slides that complement the spoken content and help illustrate key point; and 
3. acquire the confidence to present in front of an audience and handle questions effectively.</t>
  </si>
  <si>
    <t>In this workshop, particpnats will develop the expreience in learning how to structure their presentations logically and present it to diverse audience</t>
  </si>
  <si>
    <t>LKK105</t>
  </si>
  <si>
    <t>Visiting Teacher, CEAL</t>
  </si>
  <si>
    <t>Karie CHAN</t>
  </si>
  <si>
    <t>chingyichan8@LN.edu.hk</t>
  </si>
  <si>
    <t>https://osa.ln.edu.hk/registration/1d7a015769d8c071592611b103604fd4</t>
  </si>
  <si>
    <t>Lingnan Foundation Distinguished Lecture Series - The Real and Impactful AI Revolution Will Come in Healthcare</t>
  </si>
  <si>
    <t>At the end of the activity, students will be able to: 
1. Demonstrate how AI is transforming healthcare by focusing on practical applications such as autism screening, nutrition, and biological age assessment;
2. Gain insight into how these AI technologies make healthcare more accessible, accurate, and holistic; and
3. Understand the significant impact of AI on improving diagnostic accuracy and patient assessments, as well as the importance of a holistic approach in healthcare, supported by real-world examples and case studies.</t>
  </si>
  <si>
    <t>In this presentation, we will provide examples illustrating how AI is changing multiple aspects of our lives, with a specific focus on healthcare applications. Using examples from autism screening, nutrition, and biological age assessment, we will show how AI and computer vision can make healthcare more accessible, accurate, and holistic.</t>
  </si>
  <si>
    <t>MBG07</t>
  </si>
  <si>
    <t xml:space="preserve">Guillermo </t>
  </si>
  <si>
    <t>SAPIRO</t>
  </si>
  <si>
    <t>Augustine Family Professor in Electrical and Computer Engineering, Princeton University
Distinguished Engineer with Apple, Inc
Lingnan Fellow, Lingnan University Institute for Advanced Study</t>
  </si>
  <si>
    <t>https://webapp.ln.edu.hk/sys/regbuilder/registration/lflecture_20260310</t>
  </si>
  <si>
    <t xml:space="preserve">
Department of Accountancy</t>
  </si>
  <si>
    <t xml:space="preserve">ICAC Integrity Talk Particularly in Company Sector </t>
  </si>
  <si>
    <t>At the end of the activity, students will be able to: 
1. Provide students with an ICAC corporate-focused talk on integrity and corruption risks relating to directors’ duties and director misconduct;
2. Explain how corruption conduct may lead to breaches of corporate governance obligations (e.g., under the Companies Ordinance) and may also trigger liability under the Prevention of Bribery Ordinance (PBO); and
3. Enhance students’ practical awareness through relevant case discussion, including risks involving directors/officers and (where applicable) auditors.</t>
  </si>
  <si>
    <t>The session focuses on corruption-related misconduct involving directors and company management and explains key legal consequences under relevant corporate law requirements and the PBO. It will focus on real-life scenarios involving employees, officers, and directors, explaining prohibited acts such as solicitation/acceptance of advantages and other improper conduct and the speaker will share practical compliance tips and preventive measures (e.g., internal controls, documentation, and reporting).</t>
  </si>
  <si>
    <t>face-to-face</t>
  </si>
  <si>
    <t>LKK101</t>
  </si>
  <si>
    <t>Benson</t>
  </si>
  <si>
    <t xml:space="preserve">TSE </t>
  </si>
  <si>
    <t>Community Relations Officer</t>
  </si>
  <si>
    <t>https://osa.ln.edu.hk/registration/fe44f41525fde9613386dee18248973b</t>
  </si>
  <si>
    <t>HKCGI Professional Talk at Lingnan University - AI Governance and ESG Certificate</t>
  </si>
  <si>
    <t>At the end of the activity, students will be able to: 
1. Understand the career pathway of Corporate Governance professionals;
2. Identify current industry trends and the emerging role of AI in corporate governance;
3. Gain awareness of the ESG certificate requirements and their relevance to professional practice, and
4. Apply insights from the workshop to their academic and career planning.</t>
  </si>
  <si>
    <t xml:space="preserve">Student engagement by facilitator on authentic industry experiences, latest trend and development in the relevant corporate governance professional fields (accounting, finance and law, etc).
</t>
  </si>
  <si>
    <t xml:space="preserve">Hybrid mode </t>
  </si>
  <si>
    <t>LG/F, Sin Cho Ming Function Hall</t>
  </si>
  <si>
    <t>Mohan</t>
  </si>
  <si>
    <t xml:space="preserve"> DATWANI</t>
  </si>
  <si>
    <t>Deputy Chief Executive of HKCGI</t>
  </si>
  <si>
    <t>Prof. Benjamin WU</t>
  </si>
  <si>
    <t>benjaminwu@ln.edu.hk</t>
  </si>
  <si>
    <t>https://osa.ln.edu.hk/registration/e73d1ea88fe35d4cbeebbf7d15c1c6e0</t>
  </si>
  <si>
    <t xml:space="preserve">ICAC Integrity Talk </t>
  </si>
  <si>
    <t>At the end of the activity, students will be able to: 
1. Explain, in plain terms, what bribery-related conduct looks like in real-life scenarios;
2. Aanalyse cases and identify “red flags” (e.g., gifts, favours, benefits, and improper requests); and
3. Understand that serious misconduct may have employment consequences and recognise that employers may dismiss an employee without notice/payment in lieu of notice in serious cases (subject to the contract and applicable law).</t>
  </si>
  <si>
    <t xml:space="preserve">The session adopts a case-based approach using relatable corruption examples to discuss bribery-related conduct and how to avoid crossing the line.
</t>
  </si>
  <si>
    <t>LKK202</t>
  </si>
  <si>
    <t>https://osa.ln.edu.hk/registration/8dfc7d937a0fce032390d33e444ec446</t>
  </si>
  <si>
    <t>What’s Hidden Inside Predictively Successful Deep Learning Models?</t>
  </si>
  <si>
    <t>At the end of the activity, students will be able to: 
1. Critically examine whether the traditional “approximate truth” explanation for predictive success can be extended to contemporary machine learning systems like AlphaFold2 and GraphCast;
2. Analyse the epistemic status of AI-driven scientific models, focusing on whether they can be said to represent real-world structures despite lacking explicitly programmed theories; and
3. Propose and evaluate alternative frameworks for explaining the predictive success of black-box machine learning systems in scientific practice.</t>
  </si>
  <si>
    <t>Many hold that science’s predictive success is best explained by the approximate truth of its theories. In contemporary science, however, machine learning systems, such as AlphaFold2 and GraphCast, are also predictively successful even when they haven’t had theories explicitly programmed in. So what best explains those successes? Might these AIs accurately represent critical aspects of their targets in the world? In this talk, I will give an overview of my ongoing work on this issue.</t>
  </si>
  <si>
    <t>LCH118</t>
  </si>
  <si>
    <t>Darrell</t>
  </si>
  <si>
    <t>ROWBOTTOM</t>
  </si>
  <si>
    <t>Professor, Department of Philosophy, Lingnan University</t>
  </si>
  <si>
    <t>https://lingnan.asia.qualtrics.com/jfe/form/SV_0icZozSlM8dfPVA</t>
  </si>
  <si>
    <t>Using Science to Help Reduce and Regulate Wildlife Trade</t>
  </si>
  <si>
    <t>At the end of the activity, students will be able to: 
1. Describe at least three concrete outcomes from CITES CoP20 and explain their potential impact on specific endangered species or regions;
2. Articulate how scientific research and application serve as a foundational tool for informing and shaping international policy decisions within the CITES framework; and
3. Distinguish between the challenges posed by illegal wildlife trade and unsustainable legal trade, recognizing the mechanisms CITES uses to address both.</t>
  </si>
  <si>
    <t>The illegal trade of wildlife is among the fourth most lucrative crimes in the world. Additionally, the legal, yet unsustainable trade in wildlife is far greater in terms of traded volume. The Convention on International Trade in Endangered Species of Wild Fauna and Flora (CITES) provides a regulatory framework for the international trade of animal and plants species globally. The most recent CITES Conference of Parties (CoP20) was held in November 2025 in Uzbekistan, which discussed items such as species listings and country compliance to the Convention. I will present some outcomes from the most recent CoP, and lessons learnt on how important scientific research and application is to informing global biodiversity policy.</t>
  </si>
  <si>
    <t>Chloe</t>
  </si>
  <si>
    <t>HATTEN</t>
  </si>
  <si>
    <t>Junior Research Postdoctoral Fellow, Division of Science, LU.</t>
  </si>
  <si>
    <t>A New Framework for Assessing Forest-based Climate Solutions</t>
  </si>
  <si>
    <t>At the end of the activity, students will be able to: 
1. Gain a clear understanding of how different scientific disciplines (ecology and geography) must converge to create effective climate strategies;
2. Practical Knowledge of GIS Applications: Students will learn specific ways GIS technology can be applied to real-world environmental challenges, particularly in carbon accounting and forest management; and
3. Inspiration for Future Study: Participants interested in climate science will leave with new perspectives on how spatial analysis can be leveraged to develop and evaluate sustainable environmental solutions.</t>
  </si>
  <si>
    <t>Forests serve as vital carbon sinks, making their sustainable management an essential part of any effective climate change mitigation strategy. In this talk, Prof. Peng will introduce a new multidisciplinary framework for evaluating forest-based climate solutions, integrating insights from ecology, geography, and environmental science. This lecture will be especially valuable for students interested in exploring how geographical information systems (GIS) can contribute to addressing global climate challenges.</t>
  </si>
  <si>
    <t>Liqing</t>
  </si>
  <si>
    <t>PENG</t>
  </si>
  <si>
    <t>Assistant Professor, Department of Geography, The University of Hong Kong</t>
  </si>
  <si>
    <t>The Way of Life in a Lagoon: Explore How the Monsoon-driven Dynamics of a Coastal Lagoon Ecosystem Intertwine with the Livelihood of the Locals in Southern Thailand</t>
  </si>
  <si>
    <t>At the end of the activity, students will be able to: 
1. Picture how landscapes like the Songkhla Lagoon are created over geological time;
2. Explain in simple terms how the monsoon rains and winds act as the lagoon's "engine," driving its seasonal cycles;
3. Appreciate the concept of resilience in nature—how a variety of plants and animals can flourish in a challenging, fluctuating environment; 
4. Understand the direct link between this dynamic ecosystem and the culture, food, and livelihoods of the people living alongside it; and
5. See the Songkhla Lagoon as a vibrant, living system where nature and human tradition are deeply intertwined.</t>
  </si>
  <si>
    <t>With a total of ~1000 square kilometres, the Songkhla Lagoon is one of the largest coastal lagoons in Southeast Asia. Despite extremely high spatial and temporal fluctuation in physical conditions, the lagoon harbours rich aquatic biodiversity, suggesting resilience of species to the changing environment. This talk will deliver how geological processes formed the lagoon, the influences of the Asian monsoon on its hydrography, and the composition and dynamics of the aquatic organisms in the system. I will also highlight the importance of these natural resources to the way of life of local people through utilisation in artisanal fisheries and aquaculture, which is still going strong in the developing world, as in Thailand.</t>
  </si>
  <si>
    <t>WYL101</t>
  </si>
  <si>
    <t>Kringpaka</t>
  </si>
  <si>
    <t>WANGKULANGKUL</t>
  </si>
  <si>
    <t>Associate Professor of the Division of Biological Science, Faculty of Science, Prince of Songkla University, THAILAND</t>
  </si>
  <si>
    <t xml:space="preserve">
Department of Sociology &amp; Social Policy</t>
  </si>
  <si>
    <t>Timebanking as Social Innovation in Older Adult Social Care: Opportunities, Policy Implications, and Challenges</t>
  </si>
  <si>
    <t>At the end of the activity, students will be able to: 
1. Explain the concept of timebanking and its relevance to ageing societies;
2. Analyze how timebanking shifts aging discourse from a deficit-oriented model to a capability-based framework; and
3. Evaluate the policy feasibility and sustainability of timebanking initiatives in Hong Kong or comparable contexts.</t>
  </si>
  <si>
    <t>The seminar series is an activity regularly organized by the Department of Sociology and Social Policy at Lingnan University. International and local scholars are invited to present their latest research to the community.
In this session, Professor LU Shiyu from the University of Hong Kong will present her study titled “Timebanking as Social Innovation in Older Adult Social Care: Opportunities, Policy Implications, and Challenges”
Please find the abstract below:
Amid rapid population ageing and rising demands on formal care systems, timebanking has re emerged as a promising form of social innovation that mobilises community assets, strengthens reciprocity, and complements conventional social care services. This talk examines how timebanking can enhance the sustainability of community based social care settings by facilitating productive ageing (e.g., volunteering), expanding collective caring capacities, and enriching older adults’ access to alternative life chances and everyday care fulfillment. Drawing on the author’s conceptual framework of social capital for healthy ageing, the presentation highlights the potential for timebanking to shift the paradigm from a deficit oriented model of ageing to one that recognises and activates older adults’ capabilities. The presentation will also discuss the sustainability of timebanking in Hong Kong and outline potential future directions for advancing this form of social innovation within the local care landscape.</t>
  </si>
  <si>
    <t>LYH310</t>
  </si>
  <si>
    <t>Shiyu</t>
  </si>
  <si>
    <t>Assistant Professor, Department of Social Work and Social Administration, The University of Hong Kong</t>
  </si>
  <si>
    <t>Department of Sociology and Social Policy</t>
  </si>
  <si>
    <t>socsp@ln.edu.hk</t>
  </si>
  <si>
    <t>https://webapp.ln.edu.hk/sys/regbuilder/registration/sociology_seminar_series_2025-2026_6</t>
  </si>
  <si>
    <t>Green and Sustainability Job: CV Writing and Interview Skills</t>
  </si>
  <si>
    <t>At the end of the activity, students will be able to:
1. Demystify the impact of AI on the entry-level job market and provide a strategic roadmap for early-stage career planning;
2. Provide professional career talk and practical interview tips for sustainability and green job industry; and
3. Train and practice on-job skills that are applicable in ESG-related job hunting experiences.</t>
  </si>
  <si>
    <t>A high-impact, 15-slide presentation led by a seasoned career mentor. The session covers the shift from traditional "Junior" roles to "AI-Augmented" positions, practical workshops on digital "proof of work" portfolios, and a guide to mastering both asynchronous video interviews and human-centric soft skills. It concludes with a 2-year actionable roadmap for Year 1 and 2 students, and a professional experienced sharing for more senior students.
Ace in every job interview, and especially insights in the sustainability career! Sign up now!</t>
  </si>
  <si>
    <t>LCH117</t>
  </si>
  <si>
    <t>Amin</t>
  </si>
  <si>
    <t>Financial Services Professional and Entrepreneur</t>
  </si>
  <si>
    <t>Miss Teresa SIU</t>
  </si>
  <si>
    <t>teresasiu@ln.edu.hk</t>
  </si>
  <si>
    <t>Link</t>
  </si>
  <si>
    <t>Sociology Seminar Series - Precarious Privilege: Hong Kong Migrants' Negotiation of Migration Paradoxes across the Life Course</t>
  </si>
  <si>
    <t>At the end of the activity, students will be able to:
1. Describe the concept of precarious privilege and explain how it applies to affluent migrants from Hong Kong;
2. Identify key migration paradoxes experienced by middle- and upper-middle-class migrants, including tensions between expectations and lived realities;
3. Explain how migration experiences vary across the life course, recognizing the different challenges faced by students, working adults, and older migrants;
4. Understand the role of narratives and meaning-making in how migrants interpret and cope with their experiences;
5. Recognize the value of qualitative methods, such as in-depth interviews, for studying migration and social life; and
6. Apply sociological perspectives to analyze migration beyond economic outcomes, incorporating social, familial, and lifestyle dimensions.</t>
  </si>
  <si>
    <t>Studies of affluent East Asian migrants often emphasise their pragmatism but overlook how they negotiate the paradoxes they encounter when settling or resettling in host countries. Drawing on in-depth interviews from several projects with 57 middle- and upper-middle-class Hong Kong migrants at three life stages—older parents (60+), middle-aged returnees, and international students—in Australia and Canada, I show that their experiences are marked by conflicting sentiments amid downward career paths, curtailed social lives, challenging family transitions, and divergent lifestyle aspirations. In response, these three groups construct a shared narrative of achievement that simultaneously acknowledges the limitations of their social mobility, difficulties in forming friendships, the emotional strains of geographical separation from stay-behind parents, and mismatches between anticipated and lived lifestyles. This narrative helps mitigate distress as participants navigate pressures to fulfil specific social roles and life-stage goals. I argue that making sense of the migration experiences of well-resourced migrants from Hong Kong requires a perspective that goes beyond economics to encompass social, familial, and lifestyle ramifications. I also underscore the value of a life-course perspective for understanding how relatively privileged migrants construct their migration experiences and for informing more comprehensive support systems attuned to their multifaceted experiences.</t>
  </si>
  <si>
    <t>LYH201/2, 2/F, Lau Lee Yuen Haan Amenities Building</t>
  </si>
  <si>
    <t xml:space="preserve"> Lucille Lok Sun</t>
  </si>
  <si>
    <t>NGAN</t>
  </si>
  <si>
    <t>Associate Head and Professor (Department of Social Science, The Hang Seng University of Hong Kong)</t>
  </si>
  <si>
    <t>https://webapp.ln.edu.hk/sys/regbuilder/registration/sociology_seminar_series_2025-2026_7</t>
  </si>
  <si>
    <t>Index</t>
  </si>
  <si>
    <t>What is Programme / Session /Lesson?</t>
  </si>
  <si>
    <t xml:space="preserve">Programme:The Programme/Activity/Talk/Event </t>
  </si>
  <si>
    <t>Session: Identical programme (ie. Language, lesson details, etc) that organize 1 or more than 1 time</t>
  </si>
  <si>
    <t>Lesson: Class/Activity under session is lesson. Each session can contain 1 or more than 1 lesson with different timeslot, same/ different programme type</t>
  </si>
  <si>
    <t>Sample 1</t>
  </si>
  <si>
    <t>Sample 2</t>
  </si>
  <si>
    <t>Sample 3</t>
  </si>
  <si>
    <t>FIELD</t>
  </si>
  <si>
    <t>Description</t>
  </si>
  <si>
    <t>Example</t>
  </si>
  <si>
    <t>6 CHAR</t>
  </si>
  <si>
    <t>7 CHAR</t>
  </si>
  <si>
    <t>IIMC004</t>
  </si>
  <si>
    <t>3 CHAR</t>
  </si>
  <si>
    <t>IOC</t>
  </si>
  <si>
    <t>4 Numbers</t>
  </si>
  <si>
    <t>Department</t>
  </si>
  <si>
    <t>Appliacnt</t>
  </si>
  <si>
    <t>OSA</t>
  </si>
  <si>
    <t>50 CHAR</t>
  </si>
  <si>
    <t>人際關係篇</t>
  </si>
  <si>
    <t>200 CHAR</t>
  </si>
  <si>
    <t>Inter-personal Intelligence Series</t>
  </si>
  <si>
    <t>「演講技巧訓練」系列</t>
  </si>
  <si>
    <t xml:space="preserve">Toastmasters Training for Public Speaking </t>
  </si>
  <si>
    <t>Objectives (Eng)</t>
  </si>
  <si>
    <t>500 CHAR - Objectives will show in UNIHUB as promotion material</t>
  </si>
  <si>
    <t>At the end of the activity, students will be able to:
1. Demonstrate the techniques required in English public speaking and refine them through constant practice;
2. Develop competent listening and evaluation skills for the delivery of constructive feedback; and 
3. Identify the resources and name the channels and opportunities available for students to develop as good communicators and leaders.</t>
  </si>
  <si>
    <t>1000 CHAR - Description will show in UNIHUB as promotion material</t>
  </si>
  <si>
    <t>The whole idea of Toastmasters Training is to develop students' English speaking skills effectively through delivering prepared and impromptu speeches in front of groups and by working with others in a supportive atmosphere. Participants will also be invited to provide feedback and evaluation to one another's presentation. Students who are keen to acquire further qualifications in public speaking and leadership can join the Lingnan University Toastmasters Club as international members, join speech contests and workshops, and continue to work on personal and professional development through the Toastmasters education program: the Toastmasters Pathways learning experience.</t>
  </si>
  <si>
    <t>Drop down List, choose 1</t>
  </si>
  <si>
    <t>Physical Fitness and Well-being</t>
  </si>
  <si>
    <t>Learning Domain2</t>
  </si>
  <si>
    <t>AUTOFILL: Base on "Learning Domain"</t>
  </si>
  <si>
    <t>Leadership (LS)</t>
  </si>
  <si>
    <r>
      <rPr>
        <sz val="14"/>
        <color rgb="FF000000"/>
        <rFont val="Calibri"/>
        <family val="2"/>
      </rPr>
      <t>Each session,choose no more than</t>
    </r>
    <r>
      <rPr>
        <b/>
        <sz val="14"/>
        <color rgb="FF000000"/>
        <rFont val="Calibri"/>
        <family val="2"/>
      </rPr>
      <t xml:space="preserve"> 3 attributes</t>
    </r>
    <r>
      <rPr>
        <sz val="14"/>
        <color rgb="FF000000"/>
        <rFont val="Calibri"/>
        <family val="2"/>
      </rPr>
      <t xml:space="preserve">, in total of </t>
    </r>
    <r>
      <rPr>
        <b/>
        <sz val="14"/>
        <color rgb="FF000000"/>
        <rFont val="Calibri"/>
        <family val="2"/>
      </rPr>
      <t>100%</t>
    </r>
  </si>
  <si>
    <t>Entrepreneurship (ENT)</t>
  </si>
  <si>
    <t>Well-being (Physical) (WBP)</t>
  </si>
  <si>
    <t>Well-being (Mental) (WBM)</t>
  </si>
  <si>
    <t>Language Enhancement (LE)</t>
  </si>
  <si>
    <t>Cross-Cultural Appreciation and Integration (CCAI)</t>
  </si>
  <si>
    <t>Sustainability (SUS)</t>
  </si>
  <si>
    <t>Digital Literacy (DL)</t>
  </si>
  <si>
    <t>Career Development  (CR)</t>
  </si>
  <si>
    <t>AUTOFILL: Base on choosen attribute(s)</t>
  </si>
  <si>
    <t>Drop down List, choose  Face to Face/Hybrid/Online</t>
  </si>
  <si>
    <t>Online</t>
  </si>
  <si>
    <t>Medium of Instruction (ENG)</t>
  </si>
  <si>
    <t>Drop down List, Yes(Y)/ No(N)</t>
  </si>
  <si>
    <t>Medium of Instructio (Cantonese)</t>
  </si>
  <si>
    <t>Medium of Instruction (PTH)</t>
  </si>
  <si>
    <t>Activitiy Fee</t>
  </si>
  <si>
    <t>Deposit refund to student (i) after the completion of full course/activity or the attendance requirement is fulfilled OR (ii) when the course/activity is cancelled due to low enrollment</t>
  </si>
  <si>
    <t>Please refer to Example 1 , 2 or 3</t>
  </si>
  <si>
    <t>Eg. Group 1, Group 2, 1, 2 etc</t>
  </si>
  <si>
    <t>Total No. of ILP unit earned in each session, 1 hour = 1 unit, max no. 6 unit</t>
  </si>
  <si>
    <t>Max Quota per SESSION</t>
  </si>
  <si>
    <t>AUTOFILL : Base on ILP units per session and quota</t>
  </si>
  <si>
    <t>No. of Lesson per session</t>
  </si>
  <si>
    <t>No. of lesson in each session</t>
  </si>
  <si>
    <t>Lesson 1  Date (YYYY/MMM/DD)</t>
  </si>
  <si>
    <t>YYYY/MMM/DD</t>
  </si>
  <si>
    <t>2021-Dec-15</t>
  </si>
  <si>
    <t>AUTOFILL : Base on Lesson 1 Date</t>
  </si>
  <si>
    <t>TUE</t>
  </si>
  <si>
    <t>Lesson 1 Start Time (HH:MM)</t>
  </si>
  <si>
    <t>HH:MM (24 HOUR)</t>
  </si>
  <si>
    <t>Lesson 1 End Time (HH:MM)</t>
  </si>
  <si>
    <t>Lesson 2 Date (YYYY/MMM/DD)</t>
  </si>
  <si>
    <t>AUTOFILL : Base on Lesson 2 Date</t>
  </si>
  <si>
    <t>Lesson 2 Start Time (HH:MM)</t>
  </si>
  <si>
    <t>Lesson 2 End Time (HH:MM)</t>
  </si>
  <si>
    <t>Lesson 3 Date (YYYY/MMM/DD)</t>
  </si>
  <si>
    <t>AUTOFILL : Base on Lesson 3 Date</t>
  </si>
  <si>
    <t>Lesson 3 Start Time (HH:MM)</t>
  </si>
  <si>
    <t>Lesson 3 End Time (HH:MM)</t>
  </si>
  <si>
    <t>Lesson 4  Date (YYYY/MMM/DD)</t>
  </si>
  <si>
    <t>Can leave it blank</t>
  </si>
  <si>
    <t>AUTOFILL : Base on Lesson 4 Date</t>
  </si>
  <si>
    <t>Lesson 4 Start Time (HH:MM)</t>
  </si>
  <si>
    <t>Lesson 4 End Time (HH:MM)</t>
  </si>
  <si>
    <t>Lesson 5 Date (YYYY/MM/DD)</t>
  </si>
  <si>
    <t>AUTOFILL : Base on Lesson 5 Date</t>
  </si>
  <si>
    <t>Lesson 5 Start Time (HH:MM)</t>
  </si>
  <si>
    <t>Lesson 5 End Time (HH:MM)</t>
  </si>
  <si>
    <t>Lesson 6  Date (YYYY/MM/DD)</t>
  </si>
  <si>
    <t>AUTOFILL : Base on Lesson 6 Date</t>
  </si>
  <si>
    <t>Lesson 6 Start Time (HH:MM)</t>
  </si>
  <si>
    <t>Lesson 6 End Time (HH:MM)</t>
  </si>
  <si>
    <t>Venue</t>
  </si>
  <si>
    <t>Instructor / Speaker Name</t>
  </si>
  <si>
    <t>Instructor / Speaker Title</t>
  </si>
  <si>
    <t>Assembly Time and Point  (if any)</t>
  </si>
  <si>
    <t>Remarks (if any)</t>
  </si>
  <si>
    <t>Zoom URL</t>
  </si>
  <si>
    <t>Meeting ID</t>
  </si>
  <si>
    <t>Meeting Passcode</t>
  </si>
  <si>
    <t>fees</t>
  </si>
  <si>
    <t xml:space="preserve">Will receive notification email from system. </t>
  </si>
  <si>
    <t>Sara CHOW</t>
  </si>
  <si>
    <t>Programme In Charge Email</t>
  </si>
  <si>
    <t>saraty@ln.edu.hk</t>
  </si>
  <si>
    <t>Programme Operator (1)</t>
  </si>
  <si>
    <t>Eliza CHAN</t>
  </si>
  <si>
    <t>Programme Operator (1)email</t>
  </si>
  <si>
    <t>chankp@ln.edu.hk</t>
  </si>
  <si>
    <t>Talent - The Lingnan Iportfolio</t>
  </si>
  <si>
    <t>AUTOFILL: Yes /No</t>
  </si>
  <si>
    <t>AUTOFILL</t>
  </si>
  <si>
    <t>ILP</t>
  </si>
  <si>
    <t>Leadership Enhancement Programme (LEP)</t>
  </si>
  <si>
    <t>Please choose Y/N</t>
  </si>
  <si>
    <t>SDG1  No Poverty</t>
  </si>
  <si>
    <t>DROP DOWN LIST: Choose Yes(Y)/No(N)
Choose maximum 5 category, base on programme characteristics</t>
  </si>
  <si>
    <t>SDG2 Zero Hunger</t>
  </si>
  <si>
    <t>SDG3 Good Health and well-being</t>
  </si>
  <si>
    <t>SDG4 Quality Education</t>
  </si>
  <si>
    <t>SDG5 Gender Equality</t>
  </si>
  <si>
    <t>SDG6 Clean Water &amp; Sanitation</t>
  </si>
  <si>
    <t>SDG8  Decent Work &amp; Economic Growth</t>
  </si>
  <si>
    <t>SDG9 Industry, Innovation &amp; Infrastructure</t>
  </si>
  <si>
    <t>SDG10 Reduced inequalities</t>
  </si>
  <si>
    <t>SDG13 Climate Action</t>
  </si>
  <si>
    <t>SDG14 Life Below Water</t>
  </si>
  <si>
    <t>SDG15  Life on Land</t>
  </si>
  <si>
    <t>Registration via Banner (Y/N)</t>
  </si>
  <si>
    <t>The Event show in Banner system, dropdown list, choose Yes (Y) / No (N)</t>
  </si>
  <si>
    <t>Single-day or Course-based (S/C)</t>
  </si>
  <si>
    <t>LLEI</t>
  </si>
  <si>
    <t>Room Number</t>
  </si>
  <si>
    <t>Venue Type</t>
  </si>
  <si>
    <t>Custodian Unit</t>
  </si>
  <si>
    <t>Capacity</t>
  </si>
  <si>
    <t>Venue Name</t>
  </si>
  <si>
    <t>Venue Name (Chi)</t>
  </si>
  <si>
    <t>AD208/10</t>
  </si>
  <si>
    <t>President Office Meeting Room</t>
  </si>
  <si>
    <t>BK</t>
  </si>
  <si>
    <t>AD208/3</t>
  </si>
  <si>
    <t>ADG07</t>
  </si>
  <si>
    <t>Conference Room (ADG07)</t>
  </si>
  <si>
    <t>CO-LAS</t>
  </si>
  <si>
    <t>ADG18</t>
  </si>
  <si>
    <t>Council Chamber</t>
  </si>
  <si>
    <t>Art Gallery</t>
  </si>
  <si>
    <t>CO</t>
  </si>
  <si>
    <t>梁方靄雲藝術廊</t>
  </si>
  <si>
    <t>Auditorium</t>
  </si>
  <si>
    <t>Function Venue</t>
  </si>
  <si>
    <t>Chan Tak Tai Auditorium</t>
  </si>
  <si>
    <t>陳德泰大會堂</t>
  </si>
  <si>
    <t>BT</t>
  </si>
  <si>
    <t>Bloomberg Terminal</t>
  </si>
  <si>
    <t>Library</t>
  </si>
  <si>
    <t>GE102D</t>
  </si>
  <si>
    <t>IHSS Meeting Room</t>
  </si>
  <si>
    <t>IHSS</t>
  </si>
  <si>
    <t>HSH109</t>
  </si>
  <si>
    <t>HSH Meeting Room</t>
  </si>
  <si>
    <t>HSH Meeting Room Custondian</t>
  </si>
  <si>
    <t>HSH229</t>
  </si>
  <si>
    <t>HSHG04</t>
  </si>
  <si>
    <t>HSHG18</t>
  </si>
  <si>
    <t>IC001</t>
  </si>
  <si>
    <t>Library CD-ROM Workstation</t>
  </si>
  <si>
    <t>IC012</t>
  </si>
  <si>
    <t>IC013</t>
  </si>
  <si>
    <t>IC024</t>
  </si>
  <si>
    <t>Library Wind / Fitch Connect Databases</t>
  </si>
  <si>
    <t>IC025</t>
  </si>
  <si>
    <t>Library Datastream Database Workstation</t>
  </si>
  <si>
    <t>IC026</t>
  </si>
  <si>
    <t>IC036</t>
  </si>
  <si>
    <t>Library RatingsDirect Database Workstation</t>
  </si>
  <si>
    <t>IC048</t>
  </si>
  <si>
    <t>Library ProQuest CD-ROM Workstation</t>
  </si>
  <si>
    <t>LBY203</t>
  </si>
  <si>
    <t>Black Box Theatre</t>
  </si>
  <si>
    <t>ITSC-AV</t>
  </si>
  <si>
    <t>LBY301</t>
  </si>
  <si>
    <t>Language Laboratory</t>
  </si>
  <si>
    <t>LBY303</t>
  </si>
  <si>
    <t>LBY304</t>
  </si>
  <si>
    <t>Conference / Meeting Room</t>
  </si>
  <si>
    <t>LBYG01</t>
  </si>
  <si>
    <t>Lecture Theatre</t>
  </si>
  <si>
    <t>Lam Chik Ho Audio Visual Theatre</t>
  </si>
  <si>
    <t>林植豪視聽教學廳</t>
  </si>
  <si>
    <t>LBYG02</t>
  </si>
  <si>
    <t>Mr. and Mrs. Wai Kee Kau Audio Visual Theatre</t>
  </si>
  <si>
    <t>韋基球伉儷視聽教學廳</t>
  </si>
  <si>
    <t>General Teaching Room</t>
  </si>
  <si>
    <t>LCH101</t>
  </si>
  <si>
    <t>LCH Teaching Room</t>
  </si>
  <si>
    <t>CC</t>
  </si>
  <si>
    <t>Lecture Room</t>
  </si>
  <si>
    <t>LCH102</t>
  </si>
  <si>
    <t>LCH103</t>
  </si>
  <si>
    <t>LCH104</t>
  </si>
  <si>
    <t>LCH105</t>
  </si>
  <si>
    <t>LCH106</t>
  </si>
  <si>
    <t>LCH108</t>
  </si>
  <si>
    <t>LCH109</t>
  </si>
  <si>
    <t>LCH110</t>
  </si>
  <si>
    <t>LCH111</t>
  </si>
  <si>
    <t>LCH113</t>
  </si>
  <si>
    <t>Science Laboratory</t>
  </si>
  <si>
    <t>CO1</t>
  </si>
  <si>
    <t>LCH116</t>
  </si>
  <si>
    <t>LCH201</t>
  </si>
  <si>
    <t>LCH201/A</t>
  </si>
  <si>
    <t>LCH202</t>
  </si>
  <si>
    <t>LCH204</t>
  </si>
  <si>
    <t>Computer Laboratory</t>
  </si>
  <si>
    <t>Advanced Teaching and Computer Laboratory</t>
  </si>
  <si>
    <t>LCH206</t>
  </si>
  <si>
    <t>LAB3</t>
  </si>
  <si>
    <t>Teaching and Computer Laboratory</t>
  </si>
  <si>
    <t>LCH208/1</t>
  </si>
  <si>
    <t>Print Room</t>
  </si>
  <si>
    <t>CO-LAS,REG2</t>
  </si>
  <si>
    <t>LCH209</t>
  </si>
  <si>
    <t>LAB2</t>
  </si>
  <si>
    <t>LCH210B</t>
  </si>
  <si>
    <t>Conference Room  (LCH210B)</t>
  </si>
  <si>
    <t>LCH213</t>
  </si>
  <si>
    <t>LCH214</t>
  </si>
  <si>
    <t>LCH316A</t>
  </si>
  <si>
    <t>LCH Discussion Room</t>
  </si>
  <si>
    <t>LCH316B</t>
  </si>
  <si>
    <t>LCH319AB</t>
  </si>
  <si>
    <t>Multi-purpose Room</t>
  </si>
  <si>
    <t>LCH319CD</t>
  </si>
  <si>
    <t>LCH407</t>
  </si>
  <si>
    <t>Others</t>
  </si>
  <si>
    <t>LCHLG01</t>
  </si>
  <si>
    <t>Function Hall</t>
  </si>
  <si>
    <t>LCHUG04A</t>
  </si>
  <si>
    <t>LCHUG04B</t>
  </si>
  <si>
    <t>LCHUG06</t>
  </si>
  <si>
    <t>LCHUG07</t>
  </si>
  <si>
    <t>LCHUG08</t>
  </si>
  <si>
    <t>LCHUG09</t>
  </si>
  <si>
    <t>LCHUG10</t>
  </si>
  <si>
    <t>LCHUG11</t>
  </si>
  <si>
    <t>LCHUG12</t>
  </si>
  <si>
    <t>LCHUG-12</t>
  </si>
  <si>
    <t>LCHUG14</t>
  </si>
  <si>
    <t>LKK102</t>
  </si>
  <si>
    <t>LKK104</t>
  </si>
  <si>
    <t>Tutorial Room</t>
  </si>
  <si>
    <t>LKK106</t>
  </si>
  <si>
    <t>LKK108</t>
  </si>
  <si>
    <t>LKK110</t>
  </si>
  <si>
    <t>LKK112A</t>
  </si>
  <si>
    <t>HRO_LKK112</t>
  </si>
  <si>
    <t>Lactation Room</t>
  </si>
  <si>
    <t>LKK112B</t>
  </si>
  <si>
    <t>LKK203</t>
  </si>
  <si>
    <t>LKK204</t>
  </si>
  <si>
    <t>LKK205</t>
  </si>
  <si>
    <t>LKK206</t>
  </si>
  <si>
    <t>LKK207</t>
  </si>
  <si>
    <t>LKK208</t>
  </si>
  <si>
    <t>LKK210</t>
  </si>
  <si>
    <t>LKK302</t>
  </si>
  <si>
    <t>LKK303</t>
  </si>
  <si>
    <t>LKK304</t>
  </si>
  <si>
    <t>LKK305</t>
  </si>
  <si>
    <t>LKK307</t>
  </si>
  <si>
    <t>LKK308</t>
  </si>
  <si>
    <t>LKK310</t>
  </si>
  <si>
    <t>LKKG01</t>
  </si>
  <si>
    <t>LKKG02</t>
  </si>
  <si>
    <t>LKKG04</t>
  </si>
  <si>
    <t>LKKG05</t>
  </si>
  <si>
    <t>LYH109</t>
  </si>
  <si>
    <t>Amenities Building</t>
  </si>
  <si>
    <t>OSAILPAPR</t>
  </si>
  <si>
    <t>Student Function Room</t>
  </si>
  <si>
    <t>LYH201/1</t>
  </si>
  <si>
    <t>LYH214</t>
  </si>
  <si>
    <t>Dark room for photography</t>
  </si>
  <si>
    <t>Dark Room for Photography Purpose</t>
  </si>
  <si>
    <t>LYH306</t>
  </si>
  <si>
    <t>Conference Room (AM306)</t>
  </si>
  <si>
    <t>LYH308</t>
  </si>
  <si>
    <t>Conference Room (AM308)</t>
  </si>
  <si>
    <t>LYH309</t>
  </si>
  <si>
    <t>Conference Room (AM309)</t>
  </si>
  <si>
    <t>Conference Room (AM310)</t>
  </si>
  <si>
    <t>LYH315A</t>
  </si>
  <si>
    <t>Piano Room</t>
  </si>
  <si>
    <t>PIA</t>
  </si>
  <si>
    <t>LYH315B</t>
  </si>
  <si>
    <t>LYH315C</t>
  </si>
  <si>
    <t>LYH317</t>
  </si>
  <si>
    <t>Function Room for ILP</t>
  </si>
  <si>
    <t>LYH318</t>
  </si>
  <si>
    <t>LYH319</t>
  </si>
  <si>
    <t>LYH320</t>
  </si>
  <si>
    <t>LYH321</t>
  </si>
  <si>
    <t>Music Room</t>
  </si>
  <si>
    <t>Music Room for ILP</t>
  </si>
  <si>
    <t>MB101/28</t>
  </si>
  <si>
    <t>Library Individual Study Rooms</t>
  </si>
  <si>
    <t>MB101/29</t>
  </si>
  <si>
    <t>MB101/30</t>
  </si>
  <si>
    <t>MB101/31</t>
  </si>
  <si>
    <t>MB101/32</t>
  </si>
  <si>
    <t>MB101/36</t>
  </si>
  <si>
    <t>Library Collaborative Workrooms</t>
  </si>
  <si>
    <t>MB101/37</t>
  </si>
  <si>
    <t>MB101/38</t>
  </si>
  <si>
    <t>MB101/39</t>
  </si>
  <si>
    <t>MB101/3A</t>
  </si>
  <si>
    <t>MB101/3B</t>
  </si>
  <si>
    <t>MB101/4</t>
  </si>
  <si>
    <t>MB101/5</t>
  </si>
  <si>
    <t>MB101/6</t>
  </si>
  <si>
    <t>MB101/7</t>
  </si>
  <si>
    <t>MB101/8</t>
  </si>
  <si>
    <t>MB201/18</t>
  </si>
  <si>
    <t>MB202</t>
  </si>
  <si>
    <t>MB301/2</t>
  </si>
  <si>
    <t>Video Conference Room</t>
  </si>
  <si>
    <t>ITSC</t>
  </si>
  <si>
    <t>MB304/5</t>
  </si>
  <si>
    <t>HRO Meeting Room</t>
  </si>
  <si>
    <t>HRO</t>
  </si>
  <si>
    <t>MB304/9</t>
  </si>
  <si>
    <t>MB404</t>
  </si>
  <si>
    <t>Conference Room</t>
  </si>
  <si>
    <t>ITSC_LIB</t>
  </si>
  <si>
    <t>MB412/A</t>
  </si>
  <si>
    <t>MB412 Discussion Room</t>
  </si>
  <si>
    <t>LAB</t>
  </si>
  <si>
    <t>MB412/C</t>
  </si>
  <si>
    <t>Lin Yee Min Lecture Theatre</t>
  </si>
  <si>
    <t>林逸民演講廳</t>
  </si>
  <si>
    <t>MBG06</t>
  </si>
  <si>
    <t>Lam Woo Lecture Theatre</t>
  </si>
  <si>
    <t>林護演講廳</t>
  </si>
  <si>
    <t xml:space="preserve">Lee Ying Lam Lecture Theatre </t>
  </si>
  <si>
    <t>李應林演講廳</t>
  </si>
  <si>
    <t>Dr. James T. Wu Lecture Room</t>
  </si>
  <si>
    <t>伍沾德博士演講室</t>
  </si>
  <si>
    <t>MBG10</t>
  </si>
  <si>
    <t>Lingnan University Alumni (Class of 1947) Lecture Room</t>
  </si>
  <si>
    <t>嶺南大學超社（一九四七）演講室</t>
  </si>
  <si>
    <t>MBG11</t>
  </si>
  <si>
    <t>Dr. and Mrs. Chiu Hin Kwong Lecture Room</t>
  </si>
  <si>
    <t>招顯洸伉儷演講室</t>
  </si>
  <si>
    <t>MBG12</t>
  </si>
  <si>
    <t>Ho Sik Yee Lecture Room</t>
  </si>
  <si>
    <t>何息夷演講室</t>
  </si>
  <si>
    <t>MBG19</t>
  </si>
  <si>
    <t>Wu York Yu Lecture Theatre</t>
  </si>
  <si>
    <t>伍若瑜演講廳</t>
  </si>
  <si>
    <t>Ben C. M. Wong Lecture Theatre</t>
  </si>
  <si>
    <t>王忠秣演講廳</t>
  </si>
  <si>
    <t>MICFLM A</t>
  </si>
  <si>
    <t>Library Microfilm Workstation</t>
  </si>
  <si>
    <t>MICFLM B</t>
  </si>
  <si>
    <t>MLLC1</t>
  </si>
  <si>
    <t>MLLC2</t>
  </si>
  <si>
    <t>MMB01</t>
  </si>
  <si>
    <t>Multimedia Booths</t>
  </si>
  <si>
    <t>MMB02</t>
  </si>
  <si>
    <t>MMB03</t>
  </si>
  <si>
    <t>MMB04</t>
  </si>
  <si>
    <t>MMB05</t>
  </si>
  <si>
    <t>MMB06</t>
  </si>
  <si>
    <t>MMB07</t>
  </si>
  <si>
    <t>MMB08</t>
  </si>
  <si>
    <t>MMB09</t>
  </si>
  <si>
    <t>MMB10</t>
  </si>
  <si>
    <t>MMB11</t>
  </si>
  <si>
    <t>MMB12</t>
  </si>
  <si>
    <t>MMB13</t>
  </si>
  <si>
    <t>OSA001</t>
  </si>
  <si>
    <t>OSA Counter</t>
  </si>
  <si>
    <t>OSA2</t>
  </si>
  <si>
    <t>OSA003</t>
  </si>
  <si>
    <t>OSAB01</t>
  </si>
  <si>
    <t>Student Promotion Banner Locations</t>
  </si>
  <si>
    <t>OSAAPR</t>
  </si>
  <si>
    <t>OSAB02</t>
  </si>
  <si>
    <t>OSAB03</t>
  </si>
  <si>
    <t>OSAB04</t>
  </si>
  <si>
    <t>OSAB05</t>
  </si>
  <si>
    <t>OSAB06</t>
  </si>
  <si>
    <t>OSAB07</t>
  </si>
  <si>
    <t>OSAB08</t>
  </si>
  <si>
    <t>OSAB09</t>
  </si>
  <si>
    <t>OSAB10</t>
  </si>
  <si>
    <t>OSAC01</t>
  </si>
  <si>
    <t>Student Promotion Counters</t>
  </si>
  <si>
    <t>OSAC02</t>
  </si>
  <si>
    <t>OSAC03</t>
  </si>
  <si>
    <t>OSAC04</t>
  </si>
  <si>
    <t>OSAC05</t>
  </si>
  <si>
    <t>OSAC06</t>
  </si>
  <si>
    <t>OSAC07</t>
  </si>
  <si>
    <t>OSAC08</t>
  </si>
  <si>
    <t>OSAC09</t>
  </si>
  <si>
    <t>OSAC10</t>
  </si>
  <si>
    <t>OSAT01</t>
  </si>
  <si>
    <t>Table Stands</t>
  </si>
  <si>
    <t>OSAT02</t>
  </si>
  <si>
    <t>OSAT03</t>
  </si>
  <si>
    <t>SEK105</t>
  </si>
  <si>
    <t>SEK106</t>
  </si>
  <si>
    <t>SEK107</t>
  </si>
  <si>
    <t>SEK108</t>
  </si>
  <si>
    <t>SEK113</t>
  </si>
  <si>
    <t>SEK206</t>
  </si>
  <si>
    <t>SEK210</t>
  </si>
  <si>
    <t>SEK318</t>
  </si>
  <si>
    <t>SEK319</t>
  </si>
  <si>
    <t>SEKG01-DiscussRmA</t>
  </si>
  <si>
    <t>SEK Discussion Rooms</t>
  </si>
  <si>
    <t>SEKG01-DiscussRmB</t>
  </si>
  <si>
    <t>SEKG01-DiscussRmC</t>
  </si>
  <si>
    <t>SEKG01-DiscussRmD</t>
  </si>
  <si>
    <t>SEKG01-DiscussRmE</t>
  </si>
  <si>
    <t>SEKG09</t>
  </si>
  <si>
    <t>Chan Wai Nam Function Hall</t>
  </si>
  <si>
    <t>陳偉南會堂</t>
  </si>
  <si>
    <t>Sin Cho Ming</t>
  </si>
  <si>
    <t>Student Function Hall</t>
  </si>
  <si>
    <t>Sin Cho Ming Function Hall</t>
  </si>
  <si>
    <t>冼祖銘會堂</t>
  </si>
  <si>
    <t>SO322</t>
  </si>
  <si>
    <t>Social Science Meeting Room</t>
  </si>
  <si>
    <t>ITSC-ISS</t>
  </si>
  <si>
    <t>WYL103</t>
  </si>
  <si>
    <t>WYL104</t>
  </si>
  <si>
    <t>WYL105</t>
  </si>
  <si>
    <t>WYL106</t>
  </si>
  <si>
    <t>WYL107</t>
  </si>
  <si>
    <t>WYL108</t>
  </si>
  <si>
    <t>WYL109</t>
  </si>
  <si>
    <t>WYL111</t>
  </si>
  <si>
    <t>WYL113</t>
  </si>
  <si>
    <t>WYL115</t>
  </si>
  <si>
    <t>WYL121</t>
  </si>
  <si>
    <t>WYL314</t>
  </si>
  <si>
    <t>SOC</t>
  </si>
  <si>
    <t>Yes/No</t>
  </si>
  <si>
    <t>Title</t>
  </si>
  <si>
    <t>Virtual</t>
  </si>
  <si>
    <t>Social and Emotional Well-being</t>
  </si>
  <si>
    <t>SEW</t>
  </si>
  <si>
    <t>Activity/Visit</t>
  </si>
  <si>
    <t>Course-based (Multiple Lessons)</t>
  </si>
  <si>
    <t xml:space="preserve">Fees </t>
  </si>
  <si>
    <t xml:space="preserve"> </t>
  </si>
  <si>
    <t>Career Advising</t>
  </si>
  <si>
    <t>Community Services</t>
  </si>
  <si>
    <t>Student Experience &amp; Residential Life</t>
  </si>
  <si>
    <t>Physical Education</t>
  </si>
  <si>
    <t>Scholarships and Financial Assistance</t>
  </si>
  <si>
    <t>Counselling &amp; Support for SEN Students</t>
  </si>
  <si>
    <t>Warden's Offices</t>
  </si>
  <si>
    <t>MPL130567, 13/F, M+, Lingnan@WestKowloon</t>
  </si>
  <si>
    <t>https://webapp.ln.edu.hk/sys/regbuilder/registration/Sports_Culture_Integration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</si>
</sst>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d"/>
    <numFmt numFmtId="165" formatCode="h:mm;@"/>
    <numFmt numFmtId="166" formatCode="[$-409]d\-mmm\-yyyy;@"/>
    <numFmt numFmtId="167" formatCode="yyyy\-mm\-dd;@"/>
  </numFmts>
  <fonts count="37" x14ac:knownFonts="1">
    <font>
      <sz val="11"/>
      <color theme="1"/>
      <name val="Calibri"/>
      <family val="2"/>
      <scheme val="minor"/>
    </font>
    <font>
      <sz val="11"/>
      <color theme="1"/>
      <name val="Calibri"/>
      <scheme val="minor"/>
    </font>
    <font>
      <b/>
      <sz val="11"/>
      <color theme="0"/>
      <name val="Calibri"/>
      <family val="2"/>
      <scheme val="minor"/>
    </font>
    <font>
      <sz val="14"/>
      <name val="Calibri"/>
      <family val="2"/>
      <scheme val="minor"/>
    </font>
    <font>
      <sz val="20"/>
      <color theme="1"/>
      <name val="Calibri"/>
      <family val="2"/>
      <scheme val="minor"/>
    </font>
    <font>
      <sz val="14"/>
      <color rgb="FF000000"/>
      <name val="Calibri"/>
      <family val="2"/>
    </font>
    <font>
      <b/>
      <sz val="14"/>
      <color rgb="FF000000"/>
      <name val="Calibri"/>
      <family val="2"/>
    </font>
    <font>
      <sz val="18"/>
      <name val="Calibri"/>
      <family val="2"/>
      <scheme val="minor"/>
    </font>
    <font>
      <sz val="18"/>
      <color theme="1"/>
      <name val="Calibri"/>
      <family val="2"/>
      <scheme val="minor"/>
    </font>
    <font>
      <b/>
      <sz val="24"/>
      <color theme="1"/>
      <name val="Calibri"/>
      <family val="2"/>
      <scheme val="minor"/>
    </font>
    <font>
      <b/>
      <sz val="10"/>
      <color theme="1"/>
      <name val="Calibri"/>
      <family val="2"/>
      <scheme val="minor"/>
    </font>
    <font>
      <sz val="14"/>
      <color theme="1"/>
      <name val="Calibri"/>
      <family val="2"/>
      <scheme val="minor"/>
    </font>
    <font>
      <b/>
      <sz val="10"/>
      <name val="Calibri"/>
      <family val="2"/>
      <scheme val="minor"/>
    </font>
    <font>
      <b/>
      <sz val="10"/>
      <name val="Calibri"/>
      <family val="2"/>
    </font>
    <font>
      <b/>
      <sz val="10"/>
      <color theme="1"/>
      <name val="Calibri"/>
      <family val="2"/>
    </font>
    <font>
      <sz val="11"/>
      <name val="Calibri"/>
      <family val="2"/>
      <scheme val="minor"/>
    </font>
    <font>
      <b/>
      <sz val="12"/>
      <color rgb="FFFF0000"/>
      <name val="Calibri"/>
      <family val="2"/>
      <scheme val="minor"/>
    </font>
    <font>
      <b/>
      <i/>
      <u/>
      <sz val="12"/>
      <color rgb="FFFF0000"/>
      <name val="Calibri"/>
      <family val="2"/>
      <scheme val="minor"/>
    </font>
    <font>
      <b/>
      <u/>
      <sz val="12"/>
      <color rgb="FFFF0000"/>
      <name val="Calibri"/>
      <family val="2"/>
      <scheme val="minor"/>
    </font>
    <font>
      <u/>
      <sz val="11"/>
      <color theme="10"/>
      <name val="Calibri"/>
      <family val="2"/>
      <scheme val="minor"/>
    </font>
    <font>
      <b/>
      <vertAlign val="superscript"/>
      <sz val="10"/>
      <color theme="1"/>
      <name val="Calibri"/>
      <family val="2"/>
    </font>
    <font>
      <sz val="11"/>
      <color rgb="FFFF0000"/>
      <name val="Calibri"/>
      <family val="2"/>
      <scheme val="minor"/>
    </font>
    <font>
      <sz val="8"/>
      <name val="Calibri"/>
      <family val="2"/>
      <scheme val="minor"/>
    </font>
    <font>
      <sz val="11"/>
      <color rgb="FF000000"/>
      <name val="Calibri"/>
      <family val="2"/>
      <scheme val="minor"/>
    </font>
    <font>
      <sz val="11"/>
      <color theme="1"/>
      <name val="Calibri Light"/>
      <family val="2"/>
      <scheme val="major"/>
    </font>
    <font>
      <u/>
      <sz val="11"/>
      <color theme="10"/>
      <name val="Calibri Light"/>
      <family val="2"/>
      <scheme val="major"/>
    </font>
    <font>
      <sz val="10"/>
      <color theme="1"/>
      <name val="Calibri"/>
      <family val="2"/>
      <scheme val="minor"/>
    </font>
    <font>
      <sz val="11"/>
      <color theme="1"/>
      <name val="Calibri"/>
      <family val="2"/>
      <scheme val="minor"/>
    </font>
    <font>
      <sz val="12"/>
      <color rgb="FF000000"/>
      <name val="Calibri Light"/>
      <family val="2"/>
      <scheme val="major"/>
    </font>
    <font>
      <i/>
      <sz val="12"/>
      <color rgb="FF000000"/>
      <name val="Calibri Light"/>
      <family val="2"/>
      <scheme val="major"/>
    </font>
    <font>
      <sz val="11"/>
      <color rgb="FF000000"/>
      <name val="Calibri Light"/>
      <family val="2"/>
      <scheme val="major"/>
    </font>
    <font>
      <i/>
      <sz val="11"/>
      <color rgb="FF000000"/>
      <name val="Calibri Light"/>
      <family val="2"/>
      <scheme val="major"/>
    </font>
    <font>
      <sz val="11"/>
      <color rgb="FF000000"/>
      <name val="Calibri"/>
    </font>
    <font>
      <sz val="11"/>
      <color rgb="FF006100"/>
      <name val="Calibri"/>
    </font>
    <font>
      <sz val="11"/>
      <color theme="1"/>
      <name val="Calibri Light"/>
      <scheme val="major"/>
    </font>
    <font>
      <sz val="11"/>
      <color rgb="FF000000"/>
      <name val="Calibri"/>
      <family val="2"/>
    </font>
    <font>
      <sz val="11"/>
      <color rgb="FF006100"/>
      <name val="Calibri"/>
      <family val="2"/>
    </font>
  </fonts>
  <fills count="21">
    <fill>
      <patternFill patternType="none"/>
    </fill>
    <fill>
      <patternFill patternType="gray125"/>
    </fill>
    <fill>
      <patternFill patternType="solid">
        <fgColor theme="9"/>
        <bgColor theme="9"/>
      </patternFill>
    </fill>
    <fill>
      <patternFill patternType="solid">
        <fgColor theme="7"/>
        <bgColor indexed="64"/>
      </patternFill>
    </fill>
    <fill>
      <patternFill patternType="solid">
        <fgColor rgb="FFFFF2CC"/>
        <bgColor indexed="64"/>
      </patternFill>
    </fill>
    <fill>
      <patternFill patternType="solid">
        <fgColor rgb="FFFFC000"/>
        <bgColor indexed="64"/>
      </patternFill>
    </fill>
    <fill>
      <patternFill patternType="solid">
        <fgColor rgb="FFFFC000"/>
        <bgColor theme="9"/>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DDEBF7"/>
        <bgColor rgb="FF000000"/>
      </patternFill>
    </fill>
    <fill>
      <patternFill patternType="solid">
        <fgColor theme="5" tint="0.59999389629810485"/>
        <bgColor indexed="64"/>
      </patternFill>
    </fill>
    <fill>
      <patternFill patternType="solid">
        <fgColor rgb="FFC6EFCE"/>
        <bgColor rgb="FF000000"/>
      </patternFill>
    </fill>
    <fill>
      <patternFill patternType="solid">
        <fgColor rgb="FFD9D9D9"/>
        <bgColor rgb="FF000000"/>
      </patternFill>
    </fill>
    <fill>
      <patternFill patternType="solid">
        <fgColor rgb="FFF2F2F2"/>
        <bgColor rgb="FF000000"/>
      </patternFill>
    </fill>
    <fill>
      <patternFill patternType="solid">
        <fgColor rgb="FFE7E6E6"/>
        <bgColor rgb="FF000000"/>
      </patternFill>
    </fill>
  </fills>
  <borders count="82">
    <border>
      <left/>
      <right/>
      <top/>
      <bottom/>
      <diagonal/>
    </border>
    <border>
      <left/>
      <right/>
      <top style="thin">
        <color theme="9" tint="0.39997558519241921"/>
      </top>
      <bottom style="thin">
        <color theme="9"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diagonal/>
    </border>
    <border>
      <left style="thin">
        <color indexed="64"/>
      </left>
      <right style="thin">
        <color indexed="64"/>
      </right>
      <top/>
      <bottom/>
      <diagonal/>
    </border>
    <border>
      <left style="thin">
        <color indexed="64"/>
      </left>
      <right style="thin">
        <color indexed="64"/>
      </right>
      <top/>
      <bottom style="medium">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double">
        <color rgb="FFFF0000"/>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thin">
        <color indexed="64"/>
      </left>
      <right style="thin">
        <color indexed="64"/>
      </right>
      <top style="double">
        <color rgb="FFFF0000"/>
      </top>
      <bottom style="thin">
        <color indexed="64"/>
      </bottom>
      <diagonal/>
    </border>
    <border>
      <left/>
      <right/>
      <top/>
      <bottom style="thin">
        <color indexed="64"/>
      </bottom>
      <diagonal/>
    </border>
    <border>
      <left style="thin">
        <color indexed="64"/>
      </left>
      <right style="double">
        <color rgb="FFFF0000"/>
      </right>
      <top style="thin">
        <color indexed="64"/>
      </top>
      <bottom style="thin">
        <color indexed="64"/>
      </bottom>
      <diagonal/>
    </border>
    <border>
      <left style="thin">
        <color indexed="64"/>
      </left>
      <right style="mediumDashed">
        <color rgb="FFFF0000"/>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right style="double">
        <color rgb="FFFF0000"/>
      </right>
      <top/>
      <bottom style="thin">
        <color indexed="64"/>
      </bottom>
      <diagonal/>
    </border>
    <border>
      <left/>
      <right style="medium">
        <color rgb="FFFF0000"/>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double">
        <color rgb="FFFF0000"/>
      </left>
      <right style="thin">
        <color indexed="64"/>
      </right>
      <top/>
      <bottom style="thin">
        <color indexed="64"/>
      </bottom>
      <diagonal/>
    </border>
    <border>
      <left style="thin">
        <color indexed="64"/>
      </left>
      <right style="double">
        <color rgb="FFFF0000"/>
      </right>
      <top/>
      <bottom style="thin">
        <color indexed="64"/>
      </bottom>
      <diagonal/>
    </border>
    <border>
      <left style="thin">
        <color indexed="64"/>
      </left>
      <right style="double">
        <color rgb="FFFF0000"/>
      </right>
      <top style="double">
        <color rgb="FFFF0000"/>
      </top>
      <bottom style="thin">
        <color indexed="64"/>
      </bottom>
      <diagonal/>
    </border>
    <border>
      <left style="thin">
        <color indexed="64"/>
      </left>
      <right/>
      <top style="double">
        <color rgb="FFFF0000"/>
      </top>
      <bottom style="thin">
        <color indexed="64"/>
      </bottom>
      <diagonal/>
    </border>
    <border>
      <left/>
      <right/>
      <top style="double">
        <color rgb="FFFF0000"/>
      </top>
      <bottom style="thin">
        <color indexed="64"/>
      </bottom>
      <diagonal/>
    </border>
    <border>
      <left/>
      <right style="double">
        <color rgb="FFFF0000"/>
      </right>
      <top style="thin">
        <color indexed="64"/>
      </top>
      <bottom style="thin">
        <color indexed="64"/>
      </bottom>
      <diagonal/>
    </border>
    <border>
      <left style="double">
        <color rgb="FFFF0000"/>
      </left>
      <right/>
      <top style="double">
        <color rgb="FFFF0000"/>
      </top>
      <bottom/>
      <diagonal/>
    </border>
    <border>
      <left style="double">
        <color rgb="FFFF0000"/>
      </left>
      <right style="thin">
        <color indexed="64"/>
      </right>
      <top style="thin">
        <color indexed="64"/>
      </top>
      <bottom/>
      <diagonal/>
    </border>
    <border>
      <left style="thin">
        <color indexed="64"/>
      </left>
      <right style="double">
        <color rgb="FFFF0000"/>
      </right>
      <top style="thin">
        <color indexed="64"/>
      </top>
      <bottom/>
      <diagonal/>
    </border>
    <border>
      <left style="medium">
        <color rgb="FFFF0000"/>
      </left>
      <right style="thin">
        <color indexed="64"/>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style="thin">
        <color indexed="64"/>
      </left>
      <right style="medium">
        <color rgb="FFFF0000"/>
      </right>
      <top style="thin">
        <color indexed="64"/>
      </top>
      <bottom/>
      <diagonal/>
    </border>
    <border>
      <left/>
      <right style="double">
        <color rgb="FFFF0000"/>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medium">
        <color rgb="FFFF0000"/>
      </left>
      <right style="thin">
        <color indexed="64"/>
      </right>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indexed="64"/>
      </top>
      <bottom/>
      <diagonal/>
    </border>
    <border>
      <left style="double">
        <color rgb="FFFF0000"/>
      </left>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double">
        <color rgb="FFFF0000"/>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indexed="64"/>
      </right>
      <top style="thin">
        <color indexed="64"/>
      </top>
      <bottom/>
      <diagonal/>
    </border>
    <border>
      <left/>
      <right style="medium">
        <color rgb="FFFF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top style="thin">
        <color indexed="64"/>
      </top>
      <bottom style="thin">
        <color rgb="FF000000"/>
      </bottom>
      <diagonal/>
    </border>
    <border>
      <left style="thin">
        <color indexed="64"/>
      </left>
      <right style="mediumDashed">
        <color rgb="FFFF0000"/>
      </right>
      <top style="thin">
        <color indexed="64"/>
      </top>
      <bottom style="thin">
        <color rgb="FF000000"/>
      </bottom>
      <diagonal/>
    </border>
    <border>
      <left style="medium">
        <color rgb="FFFF0000"/>
      </left>
      <right style="thin">
        <color indexed="64"/>
      </right>
      <top style="thin">
        <color indexed="64"/>
      </top>
      <bottom style="thin">
        <color rgb="FF000000"/>
      </bottom>
      <diagonal/>
    </border>
    <border>
      <left style="thin">
        <color indexed="64"/>
      </left>
      <right style="medium">
        <color rgb="FFFF0000"/>
      </right>
      <top style="thin">
        <color indexed="64"/>
      </top>
      <bottom style="thin">
        <color rgb="FF000000"/>
      </bottom>
      <diagonal/>
    </border>
    <border>
      <left/>
      <right/>
      <top style="thin">
        <color indexed="64"/>
      </top>
      <bottom style="thin">
        <color rgb="FF000000"/>
      </bottom>
      <diagonal/>
    </border>
  </borders>
  <cellStyleXfs count="2">
    <xf numFmtId="0" fontId="0" fillId="0" borderId="0"/>
    <xf numFmtId="0" fontId="19" fillId="0" borderId="0" applyNumberFormat="0" applyFill="0" applyBorder="0" applyAlignment="0" applyProtection="0"/>
  </cellStyleXfs>
  <cellXfs count="530">
    <xf numFmtId="0" fontId="0" fillId="0" borderId="0" xfId="0"/>
    <xf numFmtId="0" fontId="0" fillId="0" borderId="0" xfId="0" applyAlignment="1">
      <alignment horizontal="left"/>
    </xf>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0" fillId="3" borderId="0" xfId="0" applyFill="1"/>
    <xf numFmtId="0" fontId="0" fillId="0" borderId="0" xfId="0" applyAlignment="1">
      <alignment horizontal="left" vertical="center" wrapText="1"/>
    </xf>
    <xf numFmtId="0" fontId="3" fillId="0" borderId="2" xfId="0" applyFont="1" applyBorder="1" applyAlignment="1">
      <alignment horizontal="left" vertical="center" wrapText="1"/>
    </xf>
    <xf numFmtId="0" fontId="4" fillId="0" borderId="0" xfId="0" applyFont="1"/>
    <xf numFmtId="0" fontId="0" fillId="0" borderId="0" xfId="0"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7" fillId="4" borderId="2" xfId="0" applyFont="1" applyFill="1" applyBorder="1" applyAlignment="1">
      <alignment horizontal="left" vertical="center" wrapText="1"/>
    </xf>
    <xf numFmtId="0" fontId="8" fillId="0" borderId="0" xfId="0" applyFont="1"/>
    <xf numFmtId="20" fontId="3" fillId="0" borderId="2" xfId="0" applyNumberFormat="1"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0" fillId="0" borderId="0" xfId="0" applyAlignment="1">
      <alignment horizontal="center"/>
    </xf>
    <xf numFmtId="0" fontId="9" fillId="0" borderId="0" xfId="0" applyFont="1" applyAlignment="1">
      <alignment horizontal="left"/>
    </xf>
    <xf numFmtId="0" fontId="0" fillId="0" borderId="0" xfId="0" applyAlignment="1">
      <alignment horizontal="left" vertical="center"/>
    </xf>
    <xf numFmtId="0" fontId="0" fillId="8" borderId="0" xfId="0" applyFill="1"/>
    <xf numFmtId="0" fontId="4" fillId="0" borderId="0" xfId="0" applyFont="1" applyAlignment="1">
      <alignment vertical="center" wrapText="1"/>
    </xf>
    <xf numFmtId="0" fontId="2" fillId="0" borderId="0" xfId="0" applyFont="1" applyAlignment="1">
      <alignment horizontal="center" vertical="center" wrapText="1"/>
    </xf>
    <xf numFmtId="0" fontId="10" fillId="5" borderId="2" xfId="0" applyFont="1" applyFill="1" applyBorder="1" applyAlignment="1">
      <alignment horizontal="center" vertical="center" wrapText="1"/>
    </xf>
    <xf numFmtId="0" fontId="10" fillId="8" borderId="2" xfId="0" applyFont="1" applyFill="1" applyBorder="1" applyAlignment="1">
      <alignment horizontal="center" vertical="center" wrapText="1"/>
    </xf>
    <xf numFmtId="0" fontId="10" fillId="10"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10" fillId="0" borderId="0" xfId="0" applyFont="1" applyAlignment="1">
      <alignment horizontal="center" vertical="center" wrapText="1"/>
    </xf>
    <xf numFmtId="0" fontId="0" fillId="9" borderId="4" xfId="0" applyFill="1" applyBorder="1" applyAlignment="1">
      <alignment horizontal="center" vertical="top" wrapText="1"/>
    </xf>
    <xf numFmtId="0" fontId="0" fillId="7" borderId="29" xfId="0" applyFill="1" applyBorder="1" applyAlignment="1" applyProtection="1">
      <alignment horizontal="center" vertical="top" wrapText="1"/>
      <protection locked="0"/>
    </xf>
    <xf numFmtId="0" fontId="0" fillId="7" borderId="26" xfId="0" applyFill="1" applyBorder="1" applyAlignment="1" applyProtection="1">
      <alignment vertical="top" wrapText="1"/>
      <protection locked="0"/>
    </xf>
    <xf numFmtId="0" fontId="0" fillId="7" borderId="2" xfId="0" applyFill="1" applyBorder="1" applyAlignment="1" applyProtection="1">
      <alignment vertical="top" wrapText="1"/>
      <protection locked="0"/>
    </xf>
    <xf numFmtId="0" fontId="0" fillId="7" borderId="2" xfId="0" applyFill="1" applyBorder="1" applyAlignment="1" applyProtection="1">
      <alignment horizontal="center" vertical="top" wrapText="1"/>
      <protection locked="0"/>
    </xf>
    <xf numFmtId="0" fontId="0" fillId="9" borderId="2" xfId="0" applyFill="1" applyBorder="1" applyAlignment="1">
      <alignment horizontal="center" vertical="top" wrapText="1"/>
    </xf>
    <xf numFmtId="166" fontId="0" fillId="7" borderId="26" xfId="0" applyNumberFormat="1" applyFill="1" applyBorder="1" applyAlignment="1" applyProtection="1">
      <alignment horizontal="center" vertical="top" wrapText="1"/>
      <protection locked="0"/>
    </xf>
    <xf numFmtId="165" fontId="0" fillId="7" borderId="2" xfId="0" applyNumberFormat="1" applyFill="1" applyBorder="1" applyAlignment="1" applyProtection="1">
      <alignment horizontal="center" vertical="top" wrapText="1"/>
      <protection locked="0"/>
    </xf>
    <xf numFmtId="165" fontId="0" fillId="7" borderId="27" xfId="0" applyNumberFormat="1" applyFill="1" applyBorder="1" applyAlignment="1" applyProtection="1">
      <alignment horizontal="center" vertical="top" wrapText="1"/>
      <protection locked="0"/>
    </xf>
    <xf numFmtId="165" fontId="0" fillId="7" borderId="30" xfId="0" applyNumberFormat="1" applyFill="1" applyBorder="1" applyAlignment="1" applyProtection="1">
      <alignment horizontal="center" vertical="top" wrapText="1"/>
      <protection locked="0"/>
    </xf>
    <xf numFmtId="0" fontId="0" fillId="7" borderId="26" xfId="0" applyFill="1" applyBorder="1" applyAlignment="1" applyProtection="1">
      <alignment horizontal="center" vertical="top" wrapText="1"/>
      <protection locked="0"/>
    </xf>
    <xf numFmtId="0" fontId="0" fillId="7" borderId="2" xfId="0" applyFill="1" applyBorder="1" applyAlignment="1" applyProtection="1">
      <alignment horizontal="left" vertical="top" wrapText="1"/>
      <protection locked="0"/>
    </xf>
    <xf numFmtId="0" fontId="0" fillId="7" borderId="27" xfId="0" applyFill="1" applyBorder="1" applyAlignment="1" applyProtection="1">
      <alignment vertical="top" wrapText="1"/>
      <protection locked="0"/>
    </xf>
    <xf numFmtId="0" fontId="0" fillId="7" borderId="30" xfId="0" applyFill="1" applyBorder="1" applyAlignment="1" applyProtection="1">
      <alignment horizontal="center" vertical="top" wrapText="1"/>
      <protection locked="0"/>
    </xf>
    <xf numFmtId="0" fontId="0" fillId="9" borderId="2" xfId="0" applyFill="1" applyBorder="1" applyAlignment="1">
      <alignment vertical="top" wrapText="1"/>
    </xf>
    <xf numFmtId="0" fontId="0" fillId="9" borderId="2" xfId="0" applyFill="1" applyBorder="1" applyAlignment="1" applyProtection="1">
      <alignment horizontal="center" vertical="top" wrapText="1"/>
      <protection locked="0"/>
    </xf>
    <xf numFmtId="0" fontId="0" fillId="7" borderId="24" xfId="0" applyFill="1" applyBorder="1" applyAlignment="1" applyProtection="1">
      <alignment vertical="top" wrapText="1"/>
      <protection locked="0"/>
    </xf>
    <xf numFmtId="0" fontId="0" fillId="7" borderId="4" xfId="0" applyFill="1" applyBorder="1" applyAlignment="1" applyProtection="1">
      <alignment vertical="top" wrapText="1"/>
      <protection locked="0"/>
    </xf>
    <xf numFmtId="0" fontId="0" fillId="7" borderId="4" xfId="0" applyFill="1" applyBorder="1" applyAlignment="1" applyProtection="1">
      <alignment horizontal="center" vertical="top" wrapText="1"/>
      <protection locked="0"/>
    </xf>
    <xf numFmtId="165" fontId="0" fillId="7" borderId="4" xfId="0" applyNumberFormat="1" applyFill="1" applyBorder="1" applyAlignment="1" applyProtection="1">
      <alignment horizontal="center" vertical="top" wrapText="1"/>
      <protection locked="0"/>
    </xf>
    <xf numFmtId="165" fontId="0" fillId="7" borderId="25" xfId="0" applyNumberFormat="1" applyFill="1" applyBorder="1" applyAlignment="1" applyProtection="1">
      <alignment horizontal="center" vertical="top" wrapText="1"/>
      <protection locked="0"/>
    </xf>
    <xf numFmtId="0" fontId="0" fillId="7" borderId="24" xfId="0" applyFill="1" applyBorder="1" applyAlignment="1" applyProtection="1">
      <alignment horizontal="center" vertical="top" wrapText="1"/>
      <protection locked="0"/>
    </xf>
    <xf numFmtId="0" fontId="0" fillId="7" borderId="4" xfId="0" applyFill="1" applyBorder="1" applyAlignment="1" applyProtection="1">
      <alignment horizontal="left" vertical="top" wrapText="1"/>
      <protection locked="0"/>
    </xf>
    <xf numFmtId="0" fontId="0" fillId="9" borderId="4" xfId="0" applyFill="1" applyBorder="1" applyAlignment="1">
      <alignment vertical="top" wrapText="1"/>
    </xf>
    <xf numFmtId="0" fontId="0" fillId="9" borderId="4" xfId="0" applyFill="1" applyBorder="1" applyAlignment="1" applyProtection="1">
      <alignment horizontal="center" vertical="top" wrapText="1"/>
      <protection locked="0"/>
    </xf>
    <xf numFmtId="0" fontId="0" fillId="11" borderId="2" xfId="0" applyFill="1" applyBorder="1" applyAlignment="1">
      <alignment horizontal="center" vertical="top" wrapText="1"/>
    </xf>
    <xf numFmtId="0" fontId="0" fillId="11" borderId="4" xfId="0" applyFill="1" applyBorder="1" applyAlignment="1">
      <alignment horizontal="center" vertical="top" wrapText="1"/>
    </xf>
    <xf numFmtId="164" fontId="0" fillId="11" borderId="2" xfId="0" applyNumberFormat="1" applyFill="1" applyBorder="1" applyAlignment="1">
      <alignment horizontal="center" vertical="top" wrapText="1"/>
    </xf>
    <xf numFmtId="164" fontId="0" fillId="11" borderId="4" xfId="0" applyNumberFormat="1" applyFill="1" applyBorder="1" applyAlignment="1">
      <alignment horizontal="center" vertical="top" wrapText="1"/>
    </xf>
    <xf numFmtId="0" fontId="0" fillId="13" borderId="0" xfId="0" applyFill="1"/>
    <xf numFmtId="0" fontId="0" fillId="14" borderId="0" xfId="0" applyFill="1"/>
    <xf numFmtId="0" fontId="0" fillId="9" borderId="0" xfId="0" applyFill="1"/>
    <xf numFmtId="0" fontId="10" fillId="0" borderId="27" xfId="0" applyFont="1" applyBorder="1" applyAlignment="1">
      <alignment horizontal="center" vertical="center" wrapText="1"/>
    </xf>
    <xf numFmtId="0" fontId="11" fillId="0" borderId="0" xfId="0" applyFont="1" applyAlignment="1">
      <alignment vertical="center" wrapText="1"/>
    </xf>
    <xf numFmtId="0" fontId="15" fillId="7" borderId="27" xfId="0" applyFont="1" applyFill="1" applyBorder="1" applyAlignment="1" applyProtection="1">
      <alignment vertical="top" wrapText="1"/>
      <protection locked="0"/>
    </xf>
    <xf numFmtId="0" fontId="10" fillId="5" borderId="25"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6" fillId="12" borderId="31" xfId="0" applyFont="1" applyFill="1" applyBorder="1" applyAlignment="1">
      <alignment horizontal="center" vertical="center" wrapText="1"/>
    </xf>
    <xf numFmtId="166" fontId="0" fillId="7" borderId="29" xfId="0" applyNumberFormat="1" applyFill="1" applyBorder="1" applyAlignment="1" applyProtection="1">
      <alignment horizontal="center" vertical="top" wrapText="1"/>
      <protection locked="0"/>
    </xf>
    <xf numFmtId="0" fontId="12" fillId="10" borderId="35"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10" borderId="4"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3" fillId="10" borderId="4" xfId="0" applyFont="1" applyFill="1" applyBorder="1" applyAlignment="1">
      <alignment horizontal="center" vertical="top" wrapText="1"/>
    </xf>
    <xf numFmtId="0" fontId="10" fillId="11" borderId="35" xfId="0" applyFont="1" applyFill="1" applyBorder="1" applyAlignment="1">
      <alignment horizontal="center" vertical="center" wrapText="1"/>
    </xf>
    <xf numFmtId="0" fontId="0" fillId="7" borderId="36" xfId="0" applyFill="1" applyBorder="1" applyAlignment="1" applyProtection="1">
      <alignment horizontal="center" vertical="top" wrapText="1"/>
      <protection locked="0"/>
    </xf>
    <xf numFmtId="0" fontId="0" fillId="7" borderId="28" xfId="0" applyFill="1" applyBorder="1" applyAlignment="1" applyProtection="1">
      <alignment horizontal="center" vertical="top" wrapText="1"/>
      <protection locked="0"/>
    </xf>
    <xf numFmtId="0" fontId="0" fillId="7" borderId="37" xfId="0" applyFill="1" applyBorder="1" applyAlignment="1" applyProtection="1">
      <alignment vertical="top" wrapText="1"/>
      <protection locked="0"/>
    </xf>
    <xf numFmtId="0" fontId="0" fillId="11" borderId="27" xfId="0" applyFill="1" applyBorder="1" applyAlignment="1">
      <alignment horizontal="center" vertical="top" wrapText="1"/>
    </xf>
    <xf numFmtId="165" fontId="0" fillId="7" borderId="38" xfId="0" applyNumberFormat="1" applyFill="1" applyBorder="1" applyAlignment="1" applyProtection="1">
      <alignment horizontal="center" vertical="top" wrapText="1"/>
      <protection locked="0"/>
    </xf>
    <xf numFmtId="0" fontId="0" fillId="7" borderId="39" xfId="0" applyFill="1" applyBorder="1" applyAlignment="1" applyProtection="1">
      <alignment horizontal="center" vertical="top" wrapText="1"/>
      <protection locked="0"/>
    </xf>
    <xf numFmtId="0" fontId="0" fillId="0" borderId="40" xfId="0" applyBorder="1" applyAlignment="1">
      <alignment horizontal="center" vertical="center" wrapText="1"/>
    </xf>
    <xf numFmtId="0" fontId="0" fillId="7" borderId="28" xfId="0" applyFill="1" applyBorder="1" applyAlignment="1" applyProtection="1">
      <alignment vertical="top" wrapText="1"/>
      <protection locked="0"/>
    </xf>
    <xf numFmtId="0" fontId="0" fillId="7" borderId="36" xfId="0" applyFill="1" applyBorder="1" applyAlignment="1" applyProtection="1">
      <alignment vertical="top" wrapText="1"/>
      <protection locked="0"/>
    </xf>
    <xf numFmtId="0" fontId="10" fillId="10" borderId="27" xfId="0" applyFont="1" applyFill="1" applyBorder="1" applyAlignment="1">
      <alignment horizontal="center" vertical="center" wrapText="1"/>
    </xf>
    <xf numFmtId="0" fontId="10" fillId="8" borderId="25" xfId="0" applyFont="1" applyFill="1" applyBorder="1" applyAlignment="1">
      <alignment horizontal="center" vertical="center" wrapText="1"/>
    </xf>
    <xf numFmtId="0" fontId="10" fillId="5" borderId="42"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0" fillId="7" borderId="39" xfId="0" applyFill="1" applyBorder="1" applyAlignment="1" applyProtection="1">
      <alignment vertical="top" wrapText="1"/>
      <protection locked="0"/>
    </xf>
    <xf numFmtId="0" fontId="0" fillId="7" borderId="43" xfId="0" applyFill="1" applyBorder="1" applyAlignment="1" applyProtection="1">
      <alignment vertical="top" wrapText="1"/>
      <protection locked="0"/>
    </xf>
    <xf numFmtId="0" fontId="0" fillId="7" borderId="27" xfId="0" applyFill="1" applyBorder="1" applyAlignment="1" applyProtection="1">
      <alignment horizontal="center" vertical="top" wrapText="1"/>
      <protection locked="0"/>
    </xf>
    <xf numFmtId="0" fontId="10" fillId="10" borderId="26" xfId="0" applyFont="1" applyFill="1" applyBorder="1" applyAlignment="1">
      <alignment horizontal="center" vertical="center" wrapText="1"/>
    </xf>
    <xf numFmtId="0" fontId="10" fillId="10" borderId="39" xfId="0" applyFont="1" applyFill="1" applyBorder="1" applyAlignment="1">
      <alignment horizontal="center" vertical="center" wrapText="1"/>
    </xf>
    <xf numFmtId="0" fontId="10" fillId="10" borderId="37" xfId="0" applyFont="1" applyFill="1" applyBorder="1" applyAlignment="1">
      <alignment horizontal="center" vertical="center" wrapText="1"/>
    </xf>
    <xf numFmtId="0" fontId="0" fillId="7" borderId="43" xfId="0" applyFill="1" applyBorder="1" applyAlignment="1" applyProtection="1">
      <alignment horizontal="center" vertical="top" wrapText="1"/>
      <protection locked="0"/>
    </xf>
    <xf numFmtId="0" fontId="0" fillId="7" borderId="44" xfId="0" applyFill="1" applyBorder="1" applyAlignment="1" applyProtection="1">
      <alignment vertical="top" wrapText="1"/>
      <protection locked="0"/>
    </xf>
    <xf numFmtId="0" fontId="10" fillId="5" borderId="45" xfId="0" applyFont="1" applyFill="1" applyBorder="1" applyAlignment="1">
      <alignment horizontal="center" vertical="center" wrapText="1"/>
    </xf>
    <xf numFmtId="166" fontId="0" fillId="7" borderId="39" xfId="0" applyNumberFormat="1" applyFill="1" applyBorder="1" applyAlignment="1" applyProtection="1">
      <alignment horizontal="center" vertical="top" wrapText="1"/>
      <protection locked="0"/>
    </xf>
    <xf numFmtId="165" fontId="0" fillId="7" borderId="37" xfId="0" applyNumberFormat="1" applyFill="1" applyBorder="1" applyAlignment="1" applyProtection="1">
      <alignment horizontal="center" vertical="top" wrapText="1"/>
      <protection locked="0"/>
    </xf>
    <xf numFmtId="166" fontId="0" fillId="7" borderId="43" xfId="0" applyNumberFormat="1" applyFill="1" applyBorder="1" applyAlignment="1" applyProtection="1">
      <alignment horizontal="center" vertical="top" wrapText="1"/>
      <protection locked="0"/>
    </xf>
    <xf numFmtId="165" fontId="0" fillId="7" borderId="44" xfId="0" applyNumberFormat="1" applyFill="1" applyBorder="1" applyAlignment="1" applyProtection="1">
      <alignment horizontal="center" vertical="top" wrapText="1"/>
      <protection locked="0"/>
    </xf>
    <xf numFmtId="0" fontId="10" fillId="8" borderId="27" xfId="0" applyFont="1" applyFill="1" applyBorder="1" applyAlignment="1">
      <alignment horizontal="center" vertical="center" wrapText="1"/>
    </xf>
    <xf numFmtId="0" fontId="0" fillId="11" borderId="25" xfId="0" applyFill="1" applyBorder="1" applyAlignment="1">
      <alignment horizontal="center" vertical="top" wrapText="1"/>
    </xf>
    <xf numFmtId="0" fontId="10" fillId="5" borderId="43" xfId="0" applyFont="1" applyFill="1" applyBorder="1" applyAlignment="1">
      <alignment horizontal="center" vertical="center" wrapText="1"/>
    </xf>
    <xf numFmtId="0" fontId="10" fillId="5" borderId="37" xfId="0" applyFont="1" applyFill="1" applyBorder="1" applyAlignment="1">
      <alignment horizontal="center" vertical="center" wrapText="1"/>
    </xf>
    <xf numFmtId="0" fontId="0" fillId="7" borderId="25" xfId="0" applyFill="1" applyBorder="1" applyAlignment="1" applyProtection="1">
      <alignment horizontal="center" vertical="top" wrapText="1"/>
      <protection locked="0"/>
    </xf>
    <xf numFmtId="0" fontId="10" fillId="8" borderId="26" xfId="0" applyFont="1" applyFill="1" applyBorder="1" applyAlignment="1">
      <alignment horizontal="center" vertical="center" wrapText="1"/>
    </xf>
    <xf numFmtId="0" fontId="12" fillId="10" borderId="42" xfId="0" applyFont="1" applyFill="1" applyBorder="1" applyAlignment="1">
      <alignment horizontal="center" vertical="center" wrapText="1"/>
    </xf>
    <xf numFmtId="0" fontId="12" fillId="10" borderId="45" xfId="0" applyFont="1" applyFill="1" applyBorder="1" applyAlignment="1">
      <alignment horizontal="center" vertical="center" wrapText="1"/>
    </xf>
    <xf numFmtId="0" fontId="0" fillId="7" borderId="37" xfId="0" applyFill="1" applyBorder="1" applyAlignment="1" applyProtection="1">
      <alignment horizontal="center" vertical="top" wrapText="1"/>
      <protection locked="0"/>
    </xf>
    <xf numFmtId="0" fontId="10" fillId="5" borderId="28" xfId="0" applyFont="1" applyFill="1" applyBorder="1" applyAlignment="1">
      <alignment horizontal="center" vertical="center" wrapText="1"/>
    </xf>
    <xf numFmtId="0" fontId="10" fillId="11" borderId="46" xfId="0" applyFont="1" applyFill="1" applyBorder="1" applyAlignment="1">
      <alignment horizontal="center" vertical="center" wrapText="1"/>
    </xf>
    <xf numFmtId="0" fontId="15" fillId="7" borderId="26" xfId="0" applyFont="1" applyFill="1" applyBorder="1" applyAlignment="1" applyProtection="1">
      <alignment horizontal="center" vertical="top" wrapText="1"/>
      <protection locked="0"/>
    </xf>
    <xf numFmtId="0" fontId="10" fillId="11" borderId="39" xfId="0" applyFont="1" applyFill="1" applyBorder="1" applyAlignment="1">
      <alignment horizontal="center" vertical="center" wrapText="1"/>
    </xf>
    <xf numFmtId="0" fontId="10" fillId="11" borderId="37" xfId="0" applyFont="1" applyFill="1" applyBorder="1" applyAlignment="1">
      <alignment horizontal="center" vertical="center" wrapText="1"/>
    </xf>
    <xf numFmtId="0" fontId="0" fillId="9" borderId="39" xfId="0" applyFill="1" applyBorder="1" applyAlignment="1">
      <alignment horizontal="center" vertical="top" wrapText="1"/>
    </xf>
    <xf numFmtId="0" fontId="0" fillId="9" borderId="43" xfId="0" applyFill="1" applyBorder="1" applyAlignment="1">
      <alignment horizontal="center" vertical="top" wrapText="1"/>
    </xf>
    <xf numFmtId="0" fontId="10" fillId="8" borderId="4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0" fillId="7" borderId="27" xfId="0" applyFill="1" applyBorder="1" applyAlignment="1">
      <alignment vertical="top" wrapText="1"/>
    </xf>
    <xf numFmtId="0" fontId="0" fillId="7" borderId="2" xfId="0" applyFill="1" applyBorder="1" applyAlignment="1">
      <alignment vertical="top" wrapText="1"/>
    </xf>
    <xf numFmtId="0" fontId="10" fillId="8" borderId="42" xfId="0" applyFont="1" applyFill="1" applyBorder="1" applyAlignment="1">
      <alignment horizontal="center" vertical="center" wrapText="1"/>
    </xf>
    <xf numFmtId="0" fontId="0" fillId="7" borderId="41" xfId="0" applyFill="1" applyBorder="1" applyAlignment="1" applyProtection="1">
      <alignment horizontal="center" vertical="top" wrapText="1"/>
      <protection locked="0"/>
    </xf>
    <xf numFmtId="0" fontId="0" fillId="7" borderId="48" xfId="0" applyFill="1" applyBorder="1" applyAlignment="1" applyProtection="1">
      <alignment vertical="top" wrapText="1"/>
      <protection locked="0"/>
    </xf>
    <xf numFmtId="0" fontId="0" fillId="9" borderId="37" xfId="0" applyFill="1" applyBorder="1" applyAlignment="1" applyProtection="1">
      <alignment horizontal="center" vertical="top" wrapText="1"/>
      <protection locked="0"/>
    </xf>
    <xf numFmtId="0" fontId="0" fillId="9" borderId="44" xfId="0" applyFill="1" applyBorder="1" applyAlignment="1" applyProtection="1">
      <alignment horizontal="center" vertical="top" wrapText="1"/>
      <protection locked="0"/>
    </xf>
    <xf numFmtId="0" fontId="0" fillId="0" borderId="37" xfId="0" applyBorder="1" applyAlignment="1">
      <alignment horizontal="center" vertical="center" wrapText="1"/>
    </xf>
    <xf numFmtId="166" fontId="0" fillId="12" borderId="39" xfId="0" applyNumberFormat="1" applyFill="1" applyBorder="1" applyAlignment="1" applyProtection="1">
      <alignment horizontal="center" vertical="top" wrapText="1"/>
      <protection locked="0"/>
    </xf>
    <xf numFmtId="165" fontId="0" fillId="12" borderId="37" xfId="0" applyNumberFormat="1" applyFill="1" applyBorder="1" applyAlignment="1" applyProtection="1">
      <alignment horizontal="center" vertical="top" wrapText="1"/>
      <protection locked="0"/>
    </xf>
    <xf numFmtId="0" fontId="0" fillId="7" borderId="27" xfId="0" applyFill="1" applyBorder="1" applyAlignment="1">
      <alignment horizontal="center" vertical="top" wrapText="1"/>
    </xf>
    <xf numFmtId="0" fontId="0" fillId="7" borderId="2" xfId="0" applyFill="1" applyBorder="1" applyAlignment="1">
      <alignment horizontal="center" vertical="top" wrapText="1"/>
    </xf>
    <xf numFmtId="0" fontId="0" fillId="5" borderId="41" xfId="0" applyFill="1" applyBorder="1" applyAlignment="1" applyProtection="1">
      <alignment horizontal="center" vertical="top" wrapText="1"/>
      <protection locked="0"/>
    </xf>
    <xf numFmtId="0" fontId="0" fillId="5" borderId="30" xfId="0" applyFill="1" applyBorder="1" applyAlignment="1" applyProtection="1">
      <alignment horizontal="center" vertical="top" wrapText="1"/>
      <protection locked="0"/>
    </xf>
    <xf numFmtId="167" fontId="0" fillId="11" borderId="2" xfId="0" applyNumberFormat="1" applyFill="1" applyBorder="1" applyAlignment="1">
      <alignment horizontal="center" vertical="top" wrapText="1"/>
    </xf>
    <xf numFmtId="0" fontId="21" fillId="9" borderId="39" xfId="0" applyFont="1" applyFill="1" applyBorder="1" applyAlignment="1">
      <alignment horizontal="center" vertical="top" wrapText="1"/>
    </xf>
    <xf numFmtId="0" fontId="21" fillId="9" borderId="37" xfId="0" applyFont="1" applyFill="1" applyBorder="1" applyAlignment="1" applyProtection="1">
      <alignment horizontal="center" vertical="top" wrapText="1"/>
      <protection locked="0"/>
    </xf>
    <xf numFmtId="0" fontId="0" fillId="9" borderId="3" xfId="0" applyFill="1" applyBorder="1" applyAlignment="1">
      <alignment horizontal="center" vertical="top" wrapText="1"/>
    </xf>
    <xf numFmtId="0" fontId="0" fillId="7" borderId="50" xfId="0" applyFill="1" applyBorder="1" applyAlignment="1" applyProtection="1">
      <alignment horizontal="center" vertical="top" wrapText="1"/>
      <protection locked="0"/>
    </xf>
    <xf numFmtId="0" fontId="0" fillId="7" borderId="51" xfId="0" applyFill="1" applyBorder="1" applyAlignment="1" applyProtection="1">
      <alignment horizontal="center" vertical="top" wrapText="1"/>
      <protection locked="0"/>
    </xf>
    <xf numFmtId="0" fontId="0" fillId="7" borderId="52" xfId="0" applyFill="1" applyBorder="1" applyAlignment="1" applyProtection="1">
      <alignment horizontal="center" vertical="top" wrapText="1"/>
      <protection locked="0"/>
    </xf>
    <xf numFmtId="0" fontId="0" fillId="7" borderId="51" xfId="0" applyFill="1" applyBorder="1" applyAlignment="1" applyProtection="1">
      <alignment vertical="top" wrapText="1"/>
      <protection locked="0"/>
    </xf>
    <xf numFmtId="0" fontId="0" fillId="7" borderId="50" xfId="0" applyFill="1" applyBorder="1" applyAlignment="1" applyProtection="1">
      <alignment vertical="top" wrapText="1"/>
      <protection locked="0"/>
    </xf>
    <xf numFmtId="0" fontId="0" fillId="7" borderId="3" xfId="0" applyFill="1" applyBorder="1" applyAlignment="1" applyProtection="1">
      <alignment horizontal="left" vertical="top" wrapText="1"/>
      <protection locked="0"/>
    </xf>
    <xf numFmtId="0" fontId="0" fillId="7" borderId="3" xfId="0" applyFill="1" applyBorder="1" applyAlignment="1" applyProtection="1">
      <alignment horizontal="center" vertical="top" wrapText="1"/>
      <protection locked="0"/>
    </xf>
    <xf numFmtId="0" fontId="0" fillId="7" borderId="3" xfId="0" applyFill="1" applyBorder="1" applyAlignment="1" applyProtection="1">
      <alignment vertical="top" wrapText="1"/>
      <protection locked="0"/>
    </xf>
    <xf numFmtId="167" fontId="0" fillId="11" borderId="3" xfId="0" applyNumberFormat="1" applyFill="1" applyBorder="1" applyAlignment="1">
      <alignment horizontal="center" vertical="top" wrapText="1"/>
    </xf>
    <xf numFmtId="164" fontId="0" fillId="11" borderId="3" xfId="0" applyNumberFormat="1" applyFill="1" applyBorder="1" applyAlignment="1">
      <alignment horizontal="center" vertical="top" wrapText="1"/>
    </xf>
    <xf numFmtId="165" fontId="0" fillId="7" borderId="3" xfId="0" applyNumberFormat="1" applyFill="1" applyBorder="1" applyAlignment="1" applyProtection="1">
      <alignment horizontal="center" vertical="top" wrapText="1"/>
      <protection locked="0"/>
    </xf>
    <xf numFmtId="165" fontId="0" fillId="7" borderId="53" xfId="0" applyNumberFormat="1" applyFill="1" applyBorder="1" applyAlignment="1" applyProtection="1">
      <alignment horizontal="center" vertical="top" wrapText="1"/>
      <protection locked="0"/>
    </xf>
    <xf numFmtId="165" fontId="0" fillId="7" borderId="54" xfId="0" applyNumberFormat="1" applyFill="1" applyBorder="1" applyAlignment="1" applyProtection="1">
      <alignment horizontal="center" vertical="top" wrapText="1"/>
      <protection locked="0"/>
    </xf>
    <xf numFmtId="166" fontId="0" fillId="7" borderId="50" xfId="0" applyNumberFormat="1" applyFill="1" applyBorder="1" applyAlignment="1" applyProtection="1">
      <alignment horizontal="center" vertical="top" wrapText="1"/>
      <protection locked="0"/>
    </xf>
    <xf numFmtId="166" fontId="0" fillId="7" borderId="52" xfId="0" applyNumberFormat="1" applyFill="1" applyBorder="1" applyAlignment="1" applyProtection="1">
      <alignment horizontal="center" vertical="top" wrapText="1"/>
      <protection locked="0"/>
    </xf>
    <xf numFmtId="165" fontId="0" fillId="7" borderId="55" xfId="0" applyNumberFormat="1" applyFill="1" applyBorder="1" applyAlignment="1" applyProtection="1">
      <alignment horizontal="center" vertical="top" wrapText="1"/>
      <protection locked="0"/>
    </xf>
    <xf numFmtId="0" fontId="0" fillId="7" borderId="56" xfId="0" applyFill="1" applyBorder="1" applyAlignment="1" applyProtection="1">
      <alignment vertical="top" wrapText="1"/>
      <protection locked="0"/>
    </xf>
    <xf numFmtId="0" fontId="0" fillId="7" borderId="57" xfId="0" applyFill="1" applyBorder="1" applyAlignment="1" applyProtection="1">
      <alignment vertical="top" wrapText="1"/>
      <protection locked="0"/>
    </xf>
    <xf numFmtId="0" fontId="0" fillId="7" borderId="55" xfId="0" applyFill="1" applyBorder="1" applyAlignment="1" applyProtection="1">
      <alignment horizontal="center" vertical="top" wrapText="1"/>
      <protection locked="0"/>
    </xf>
    <xf numFmtId="0" fontId="0" fillId="9" borderId="3" xfId="0" applyFill="1" applyBorder="1" applyAlignment="1">
      <alignment vertical="top" wrapText="1"/>
    </xf>
    <xf numFmtId="0" fontId="0" fillId="9" borderId="3" xfId="0" applyFill="1" applyBorder="1" applyAlignment="1" applyProtection="1">
      <alignment horizontal="center" vertical="top" wrapText="1"/>
      <protection locked="0"/>
    </xf>
    <xf numFmtId="0" fontId="0" fillId="7" borderId="26" xfId="0" applyFill="1" applyBorder="1" applyAlignment="1" applyProtection="1">
      <alignment horizontal="left" vertical="top" wrapText="1"/>
      <protection locked="0"/>
    </xf>
    <xf numFmtId="0" fontId="19" fillId="7" borderId="28" xfId="1" applyFill="1" applyBorder="1" applyAlignment="1" applyProtection="1">
      <alignment vertical="top" wrapText="1"/>
      <protection locked="0"/>
    </xf>
    <xf numFmtId="0" fontId="19" fillId="7" borderId="37" xfId="1" applyFill="1" applyBorder="1" applyAlignment="1" applyProtection="1">
      <alignment vertical="top" wrapText="1"/>
      <protection locked="0"/>
    </xf>
    <xf numFmtId="0" fontId="19" fillId="7" borderId="26" xfId="1" applyFill="1" applyBorder="1" applyAlignment="1" applyProtection="1">
      <alignment vertical="top" wrapText="1"/>
      <protection locked="0"/>
    </xf>
    <xf numFmtId="0" fontId="0" fillId="7" borderId="43" xfId="0" applyFill="1" applyBorder="1" applyAlignment="1" applyProtection="1">
      <alignment horizontal="left" vertical="top" wrapText="1"/>
      <protection locked="0"/>
    </xf>
    <xf numFmtId="0" fontId="0" fillId="7" borderId="39" xfId="0" applyFill="1" applyBorder="1" applyAlignment="1" applyProtection="1">
      <alignment horizontal="left" vertical="top" wrapText="1"/>
      <protection locked="0"/>
    </xf>
    <xf numFmtId="0" fontId="0" fillId="0" borderId="0" xfId="0" applyAlignment="1">
      <alignment vertical="top" wrapText="1"/>
    </xf>
    <xf numFmtId="0" fontId="0" fillId="16" borderId="2" xfId="0" applyFill="1" applyBorder="1" applyAlignment="1" applyProtection="1">
      <alignment horizontal="left" vertical="top" wrapText="1"/>
      <protection locked="0"/>
    </xf>
    <xf numFmtId="0" fontId="0" fillId="16" borderId="37" xfId="0" applyFill="1" applyBorder="1" applyAlignment="1" applyProtection="1">
      <alignment vertical="top" wrapText="1"/>
      <protection locked="0"/>
    </xf>
    <xf numFmtId="166" fontId="21" fillId="16" borderId="39" xfId="0" applyNumberFormat="1" applyFont="1" applyFill="1" applyBorder="1" applyAlignment="1" applyProtection="1">
      <alignment horizontal="center" vertical="top" wrapText="1"/>
      <protection locked="0"/>
    </xf>
    <xf numFmtId="164" fontId="21" fillId="16" borderId="2" xfId="0" applyNumberFormat="1" applyFont="1" applyFill="1" applyBorder="1" applyAlignment="1">
      <alignment horizontal="center" vertical="top" wrapText="1"/>
    </xf>
    <xf numFmtId="0" fontId="21" fillId="16" borderId="3" xfId="0" applyFont="1" applyFill="1" applyBorder="1" applyAlignment="1">
      <alignment horizontal="center" vertical="top" wrapText="1"/>
    </xf>
    <xf numFmtId="0" fontId="15" fillId="7" borderId="52" xfId="0" applyFont="1" applyFill="1" applyBorder="1" applyAlignment="1" applyProtection="1">
      <alignment horizontal="center" vertical="top" wrapText="1"/>
      <protection locked="0"/>
    </xf>
    <xf numFmtId="0" fontId="15" fillId="7" borderId="51" xfId="0" applyFont="1" applyFill="1" applyBorder="1" applyAlignment="1" applyProtection="1">
      <alignment vertical="top" wrapText="1"/>
      <protection locked="0"/>
    </xf>
    <xf numFmtId="0" fontId="0" fillId="16" borderId="37" xfId="0" applyFill="1" applyBorder="1" applyAlignment="1" applyProtection="1">
      <alignment horizontal="left" vertical="top" wrapText="1"/>
      <protection locked="0"/>
    </xf>
    <xf numFmtId="0" fontId="0" fillId="7" borderId="60" xfId="0" applyFill="1" applyBorder="1" applyAlignment="1" applyProtection="1">
      <alignment horizontal="center" vertical="top" wrapText="1"/>
      <protection locked="0"/>
    </xf>
    <xf numFmtId="0" fontId="0" fillId="7" borderId="61" xfId="0" applyFill="1" applyBorder="1" applyAlignment="1" applyProtection="1">
      <alignment horizontal="center" vertical="top" wrapText="1"/>
      <protection locked="0"/>
    </xf>
    <xf numFmtId="0" fontId="0" fillId="7" borderId="60" xfId="0" applyFill="1" applyBorder="1" applyAlignment="1" applyProtection="1">
      <alignment vertical="top" wrapText="1"/>
      <protection locked="0"/>
    </xf>
    <xf numFmtId="0" fontId="0" fillId="7" borderId="58" xfId="0" applyFill="1" applyBorder="1" applyAlignment="1" applyProtection="1">
      <alignment vertical="top" wrapText="1"/>
      <protection locked="0"/>
    </xf>
    <xf numFmtId="0" fontId="0" fillId="7" borderId="58" xfId="0" applyFill="1" applyBorder="1" applyAlignment="1" applyProtection="1">
      <alignment horizontal="left" vertical="top" wrapText="1"/>
      <protection locked="0"/>
    </xf>
    <xf numFmtId="0" fontId="0" fillId="9" borderId="63" xfId="0" applyFill="1" applyBorder="1" applyAlignment="1" applyProtection="1">
      <alignment horizontal="center" vertical="top" wrapText="1"/>
      <protection locked="0"/>
    </xf>
    <xf numFmtId="0" fontId="19" fillId="7" borderId="63" xfId="1" applyFill="1" applyBorder="1" applyAlignment="1" applyProtection="1">
      <alignment vertical="top" wrapText="1"/>
      <protection locked="0"/>
    </xf>
    <xf numFmtId="0" fontId="0" fillId="9" borderId="27" xfId="0" applyFill="1" applyBorder="1" applyAlignment="1" applyProtection="1">
      <alignment horizontal="center" vertical="top" wrapText="1"/>
      <protection locked="0"/>
    </xf>
    <xf numFmtId="0" fontId="0" fillId="9" borderId="25" xfId="0" applyFill="1" applyBorder="1" applyAlignment="1" applyProtection="1">
      <alignment horizontal="center" vertical="top" wrapText="1"/>
      <protection locked="0"/>
    </xf>
    <xf numFmtId="0" fontId="0" fillId="9" borderId="27" xfId="0" applyFill="1" applyBorder="1" applyAlignment="1">
      <alignment vertical="top" wrapText="1"/>
    </xf>
    <xf numFmtId="0" fontId="0" fillId="9" borderId="53" xfId="0" applyFill="1" applyBorder="1" applyAlignment="1" applyProtection="1">
      <alignment horizontal="center" vertical="top" wrapText="1"/>
      <protection locked="0"/>
    </xf>
    <xf numFmtId="0" fontId="14" fillId="5" borderId="53"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0" fillId="7" borderId="53" xfId="0" applyFill="1" applyBorder="1" applyAlignment="1" applyProtection="1">
      <alignment horizontal="center" vertical="top" wrapText="1"/>
      <protection locked="0"/>
    </xf>
    <xf numFmtId="0" fontId="24" fillId="0" borderId="2" xfId="0" applyFont="1" applyBorder="1" applyAlignment="1" applyProtection="1">
      <alignment horizontal="center" vertical="top" wrapText="1"/>
      <protection locked="0"/>
    </xf>
    <xf numFmtId="0" fontId="10" fillId="5" borderId="39" xfId="0" applyFont="1" applyFill="1" applyBorder="1" applyAlignment="1">
      <alignment horizontal="left" vertical="center" wrapText="1"/>
    </xf>
    <xf numFmtId="0" fontId="0" fillId="7" borderId="50" xfId="0" applyFill="1" applyBorder="1" applyAlignment="1" applyProtection="1">
      <alignment horizontal="left" vertical="top" wrapText="1"/>
      <protection locked="0"/>
    </xf>
    <xf numFmtId="166" fontId="24" fillId="7" borderId="39" xfId="0" applyNumberFormat="1" applyFont="1" applyFill="1" applyBorder="1" applyAlignment="1" applyProtection="1">
      <alignment horizontal="center" vertical="top" wrapText="1"/>
      <protection locked="0"/>
    </xf>
    <xf numFmtId="165" fontId="24" fillId="7" borderId="2" xfId="0" applyNumberFormat="1" applyFont="1" applyFill="1" applyBorder="1" applyAlignment="1" applyProtection="1">
      <alignment horizontal="left" vertical="top" wrapText="1"/>
      <protection locked="0"/>
    </xf>
    <xf numFmtId="165" fontId="24" fillId="7" borderId="27" xfId="0" applyNumberFormat="1" applyFont="1" applyFill="1" applyBorder="1" applyAlignment="1" applyProtection="1">
      <alignment horizontal="left" vertical="top" wrapText="1"/>
      <protection locked="0"/>
    </xf>
    <xf numFmtId="166" fontId="24" fillId="7" borderId="26" xfId="0" applyNumberFormat="1" applyFont="1" applyFill="1" applyBorder="1" applyAlignment="1" applyProtection="1">
      <alignment horizontal="left" vertical="top" wrapText="1"/>
      <protection locked="0"/>
    </xf>
    <xf numFmtId="165" fontId="24" fillId="7" borderId="27" xfId="0" applyNumberFormat="1" applyFont="1" applyFill="1" applyBorder="1" applyAlignment="1" applyProtection="1">
      <alignment horizontal="center" vertical="top" wrapText="1"/>
      <protection locked="0"/>
    </xf>
    <xf numFmtId="165" fontId="24" fillId="7" borderId="37" xfId="0" applyNumberFormat="1" applyFont="1" applyFill="1" applyBorder="1" applyAlignment="1" applyProtection="1">
      <alignment horizontal="center" vertical="top" wrapText="1"/>
      <protection locked="0"/>
    </xf>
    <xf numFmtId="0" fontId="24" fillId="7" borderId="2" xfId="0" applyFont="1" applyFill="1" applyBorder="1" applyAlignment="1" applyProtection="1">
      <alignment horizontal="left" vertical="top" wrapText="1"/>
      <protection locked="0"/>
    </xf>
    <xf numFmtId="0" fontId="24" fillId="7" borderId="26" xfId="0" applyFont="1" applyFill="1" applyBorder="1" applyAlignment="1" applyProtection="1">
      <alignment horizontal="left" vertical="top" wrapText="1"/>
      <protection locked="0"/>
    </xf>
    <xf numFmtId="0" fontId="0" fillId="7" borderId="63" xfId="0" applyFill="1" applyBorder="1" applyAlignment="1" applyProtection="1">
      <alignment vertical="top" wrapText="1"/>
      <protection locked="0"/>
    </xf>
    <xf numFmtId="0" fontId="0" fillId="7" borderId="53" xfId="0" applyFill="1" applyBorder="1" applyAlignment="1" applyProtection="1">
      <alignment vertical="top" wrapText="1"/>
      <protection locked="0"/>
    </xf>
    <xf numFmtId="0" fontId="0" fillId="7" borderId="65" xfId="0" applyFill="1" applyBorder="1" applyAlignment="1" applyProtection="1">
      <alignment vertical="top" wrapText="1"/>
      <protection locked="0"/>
    </xf>
    <xf numFmtId="0" fontId="0" fillId="7" borderId="66" xfId="0" applyFill="1" applyBorder="1" applyAlignment="1" applyProtection="1">
      <alignment vertical="top" wrapText="1"/>
      <protection locked="0"/>
    </xf>
    <xf numFmtId="0" fontId="0" fillId="7" borderId="63" xfId="0" applyFill="1" applyBorder="1" applyAlignment="1" applyProtection="1">
      <alignment horizontal="center" vertical="top" wrapText="1"/>
      <protection locked="0"/>
    </xf>
    <xf numFmtId="0" fontId="0" fillId="7" borderId="57" xfId="0" applyFill="1" applyBorder="1" applyAlignment="1" applyProtection="1">
      <alignment horizontal="center" vertical="top" wrapText="1"/>
      <protection locked="0"/>
    </xf>
    <xf numFmtId="0" fontId="0" fillId="7" borderId="53" xfId="0" applyFill="1" applyBorder="1" applyAlignment="1">
      <alignment vertical="top" wrapText="1"/>
    </xf>
    <xf numFmtId="0" fontId="0" fillId="7" borderId="3" xfId="0" applyFill="1" applyBorder="1" applyAlignment="1">
      <alignment vertical="top" wrapText="1"/>
    </xf>
    <xf numFmtId="0" fontId="0" fillId="9" borderId="67" xfId="0" applyFill="1" applyBorder="1" applyAlignment="1" applyProtection="1">
      <alignment horizontal="center" vertical="top" wrapText="1"/>
      <protection locked="0"/>
    </xf>
    <xf numFmtId="0" fontId="19" fillId="7" borderId="67" xfId="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7" borderId="68" xfId="0" applyFill="1" applyBorder="1" applyAlignment="1" applyProtection="1">
      <alignment horizontal="center" vertical="top" wrapText="1"/>
      <protection locked="0"/>
    </xf>
    <xf numFmtId="165" fontId="24" fillId="7" borderId="2" xfId="0" applyNumberFormat="1" applyFont="1" applyFill="1" applyBorder="1" applyAlignment="1" applyProtection="1">
      <alignment horizontal="center" vertical="top" wrapText="1"/>
      <protection locked="0"/>
    </xf>
    <xf numFmtId="0" fontId="0" fillId="9" borderId="62" xfId="0" applyFill="1" applyBorder="1" applyAlignment="1">
      <alignment horizontal="center" vertical="top" wrapText="1"/>
    </xf>
    <xf numFmtId="0" fontId="0" fillId="7" borderId="63" xfId="0" applyFill="1" applyBorder="1" applyAlignment="1" applyProtection="1">
      <alignment horizontal="left" vertical="top" wrapText="1"/>
      <protection locked="0"/>
    </xf>
    <xf numFmtId="164" fontId="0" fillId="11" borderId="63" xfId="0" applyNumberFormat="1" applyFill="1" applyBorder="1" applyAlignment="1">
      <alignment horizontal="center" vertical="top" wrapText="1"/>
    </xf>
    <xf numFmtId="165" fontId="0" fillId="7" borderId="63" xfId="0" applyNumberFormat="1" applyFill="1" applyBorder="1" applyAlignment="1" applyProtection="1">
      <alignment horizontal="center" vertical="top" wrapText="1"/>
      <protection locked="0"/>
    </xf>
    <xf numFmtId="166" fontId="0" fillId="7" borderId="63" xfId="0" applyNumberFormat="1" applyFill="1" applyBorder="1" applyAlignment="1" applyProtection="1">
      <alignment horizontal="center" vertical="top" wrapText="1"/>
      <protection locked="0"/>
    </xf>
    <xf numFmtId="166" fontId="0" fillId="7" borderId="69" xfId="0" applyNumberFormat="1" applyFill="1" applyBorder="1" applyAlignment="1" applyProtection="1">
      <alignment horizontal="center" vertical="top" wrapText="1"/>
      <protection locked="0"/>
    </xf>
    <xf numFmtId="0" fontId="0" fillId="11" borderId="37" xfId="0" applyFill="1" applyBorder="1" applyAlignment="1" applyProtection="1">
      <alignment horizontal="center" vertical="top" wrapText="1"/>
      <protection locked="0"/>
    </xf>
    <xf numFmtId="164" fontId="0" fillId="7" borderId="39" xfId="0" applyNumberFormat="1" applyFill="1" applyBorder="1" applyAlignment="1" applyProtection="1">
      <alignment horizontal="center" vertical="top" wrapText="1"/>
      <protection locked="0"/>
    </xf>
    <xf numFmtId="0" fontId="23" fillId="7" borderId="2" xfId="0" applyFont="1" applyFill="1" applyBorder="1" applyAlignment="1" applyProtection="1">
      <alignment horizontal="left" vertical="top" wrapText="1"/>
      <protection locked="0"/>
    </xf>
    <xf numFmtId="0" fontId="23" fillId="7" borderId="2" xfId="0" applyFont="1" applyFill="1" applyBorder="1" applyAlignment="1" applyProtection="1">
      <alignment vertical="top" wrapText="1"/>
      <protection locked="0"/>
    </xf>
    <xf numFmtId="0" fontId="19" fillId="7" borderId="68" xfId="1" applyFill="1" applyBorder="1" applyAlignment="1" applyProtection="1">
      <alignment vertical="top" wrapText="1"/>
      <protection locked="0"/>
    </xf>
    <xf numFmtId="0" fontId="0" fillId="12" borderId="39" xfId="0" applyFill="1" applyBorder="1" applyAlignment="1" applyProtection="1">
      <alignment vertical="top" wrapText="1"/>
      <protection locked="0"/>
    </xf>
    <xf numFmtId="0" fontId="0" fillId="12" borderId="28" xfId="0" applyFill="1" applyBorder="1" applyAlignment="1" applyProtection="1">
      <alignment vertical="top" wrapText="1"/>
      <protection locked="0"/>
    </xf>
    <xf numFmtId="0" fontId="26" fillId="7" borderId="2" xfId="0" applyFont="1" applyFill="1" applyBorder="1" applyAlignment="1" applyProtection="1">
      <alignment horizontal="center" vertical="top" wrapText="1"/>
      <protection locked="0"/>
    </xf>
    <xf numFmtId="0" fontId="12" fillId="7" borderId="2" xfId="0" applyFont="1" applyFill="1" applyBorder="1" applyAlignment="1" applyProtection="1">
      <alignment horizontal="center" vertical="top" wrapText="1"/>
      <protection locked="0"/>
    </xf>
    <xf numFmtId="0" fontId="0" fillId="12" borderId="2" xfId="0" applyFill="1" applyBorder="1" applyAlignment="1" applyProtection="1">
      <alignment horizontal="center" vertical="top" wrapText="1"/>
      <protection locked="0"/>
    </xf>
    <xf numFmtId="0" fontId="19" fillId="7" borderId="36" xfId="1" applyFill="1" applyBorder="1" applyAlignment="1" applyProtection="1">
      <alignment vertical="top" wrapText="1"/>
      <protection locked="0"/>
    </xf>
    <xf numFmtId="0" fontId="27" fillId="7" borderId="2" xfId="0" applyFont="1" applyFill="1" applyBorder="1" applyAlignment="1" applyProtection="1">
      <alignment horizontal="center" vertical="top" wrapText="1"/>
      <protection locked="0"/>
    </xf>
    <xf numFmtId="0" fontId="27" fillId="7" borderId="2" xfId="0" applyFont="1" applyFill="1" applyBorder="1" applyAlignment="1" applyProtection="1">
      <alignment vertical="top" wrapText="1"/>
      <protection locked="0"/>
    </xf>
    <xf numFmtId="0" fontId="27" fillId="7" borderId="37" xfId="0" applyFont="1" applyFill="1" applyBorder="1" applyAlignment="1" applyProtection="1">
      <alignment vertical="top" wrapText="1"/>
      <protection locked="0"/>
    </xf>
    <xf numFmtId="0" fontId="27" fillId="7" borderId="39" xfId="0" applyFont="1" applyFill="1" applyBorder="1" applyAlignment="1" applyProtection="1">
      <alignment horizontal="center" vertical="top" wrapText="1"/>
      <protection locked="0"/>
    </xf>
    <xf numFmtId="0" fontId="27" fillId="7" borderId="2" xfId="0" applyFont="1" applyFill="1" applyBorder="1" applyAlignment="1" applyProtection="1">
      <alignment horizontal="left" vertical="top" wrapText="1"/>
      <protection locked="0"/>
    </xf>
    <xf numFmtId="0" fontId="27" fillId="7" borderId="39" xfId="0" applyFont="1" applyFill="1" applyBorder="1" applyAlignment="1" applyProtection="1">
      <alignment vertical="top" wrapText="1"/>
      <protection locked="0"/>
    </xf>
    <xf numFmtId="165" fontId="0" fillId="12" borderId="44" xfId="0" applyNumberFormat="1" applyFill="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164" fontId="0" fillId="7" borderId="26" xfId="0" applyNumberFormat="1" applyFill="1" applyBorder="1" applyAlignment="1" applyProtection="1">
      <alignment horizontal="center" vertical="top" wrapText="1"/>
      <protection locked="0"/>
    </xf>
    <xf numFmtId="0" fontId="23" fillId="7" borderId="59" xfId="0" applyFont="1" applyFill="1" applyBorder="1" applyAlignment="1" applyProtection="1">
      <alignment horizontal="center" vertical="top" wrapText="1"/>
      <protection locked="0"/>
    </xf>
    <xf numFmtId="0" fontId="23" fillId="7" borderId="30" xfId="0" applyFont="1" applyFill="1" applyBorder="1" applyAlignment="1" applyProtection="1">
      <alignment vertical="top" wrapText="1"/>
      <protection locked="0"/>
    </xf>
    <xf numFmtId="0" fontId="0" fillId="7" borderId="39" xfId="0" applyFill="1" applyBorder="1" applyAlignment="1">
      <alignment vertical="top" wrapText="1"/>
    </xf>
    <xf numFmtId="0" fontId="19" fillId="7" borderId="0" xfId="1" applyFill="1" applyBorder="1" applyAlignment="1" applyProtection="1">
      <alignment vertical="top" wrapText="1"/>
      <protection locked="0"/>
    </xf>
    <xf numFmtId="0" fontId="19" fillId="0" borderId="63" xfId="1" applyBorder="1" applyAlignment="1">
      <alignment wrapText="1"/>
    </xf>
    <xf numFmtId="0" fontId="0" fillId="7" borderId="29" xfId="0" applyFill="1" applyBorder="1" applyAlignment="1" applyProtection="1">
      <alignment vertical="top" wrapText="1"/>
      <protection locked="0"/>
    </xf>
    <xf numFmtId="0" fontId="23" fillId="15" borderId="37" xfId="0" applyFont="1" applyFill="1" applyBorder="1" applyAlignment="1">
      <alignment horizontal="center" vertical="top" wrapText="1"/>
    </xf>
    <xf numFmtId="166" fontId="24" fillId="7" borderId="66" xfId="0" applyNumberFormat="1" applyFont="1" applyFill="1" applyBorder="1" applyAlignment="1" applyProtection="1">
      <alignment horizontal="left" vertical="top" wrapText="1"/>
      <protection locked="0"/>
    </xf>
    <xf numFmtId="165" fontId="24" fillId="7" borderId="63" xfId="0" applyNumberFormat="1" applyFont="1" applyFill="1" applyBorder="1" applyAlignment="1" applyProtection="1">
      <alignment horizontal="left" vertical="top" wrapText="1"/>
      <protection locked="0"/>
    </xf>
    <xf numFmtId="166" fontId="24" fillId="7" borderId="63" xfId="0" applyNumberFormat="1" applyFont="1" applyFill="1" applyBorder="1" applyAlignment="1" applyProtection="1">
      <alignment horizontal="left" vertical="top" wrapText="1"/>
      <protection locked="0"/>
    </xf>
    <xf numFmtId="0" fontId="23" fillId="15" borderId="50" xfId="0" applyFont="1" applyFill="1" applyBorder="1" applyAlignment="1">
      <alignment horizontal="center" vertical="top" wrapText="1"/>
    </xf>
    <xf numFmtId="0" fontId="24" fillId="7" borderId="63" xfId="0" applyFont="1" applyFill="1" applyBorder="1" applyAlignment="1" applyProtection="1">
      <alignment horizontal="left" vertical="top" wrapText="1"/>
      <protection locked="0"/>
    </xf>
    <xf numFmtId="0" fontId="23" fillId="15" borderId="3" xfId="0" applyFont="1" applyFill="1" applyBorder="1" applyAlignment="1">
      <alignment horizontal="left" vertical="top" wrapText="1"/>
    </xf>
    <xf numFmtId="0" fontId="23" fillId="15" borderId="3" xfId="0" applyFont="1" applyFill="1" applyBorder="1" applyAlignment="1">
      <alignment horizontal="center" vertical="top" wrapText="1"/>
    </xf>
    <xf numFmtId="0" fontId="27" fillId="7" borderId="44" xfId="0" applyFont="1" applyFill="1" applyBorder="1" applyAlignment="1" applyProtection="1">
      <alignment vertical="top" wrapText="1"/>
      <protection locked="0"/>
    </xf>
    <xf numFmtId="0" fontId="23" fillId="7" borderId="37" xfId="0" applyFont="1" applyFill="1" applyBorder="1" applyAlignment="1" applyProtection="1">
      <alignment horizontal="left" vertical="top" wrapText="1"/>
      <protection locked="0"/>
    </xf>
    <xf numFmtId="0" fontId="21" fillId="8" borderId="58" xfId="0" applyFont="1" applyFill="1" applyBorder="1" applyAlignment="1" applyProtection="1">
      <alignment horizontal="left" vertical="top" wrapText="1"/>
      <protection locked="0"/>
    </xf>
    <xf numFmtId="0" fontId="23" fillId="15" borderId="50" xfId="0" applyFont="1" applyFill="1" applyBorder="1" applyAlignment="1">
      <alignment vertical="top" wrapText="1"/>
    </xf>
    <xf numFmtId="0" fontId="24" fillId="7" borderId="48" xfId="0" applyFont="1" applyFill="1" applyBorder="1" applyAlignment="1" applyProtection="1">
      <alignment horizontal="left" vertical="top" wrapText="1"/>
      <protection locked="0"/>
    </xf>
    <xf numFmtId="0" fontId="24" fillId="7" borderId="27" xfId="0" applyFont="1" applyFill="1" applyBorder="1" applyAlignment="1" applyProtection="1">
      <alignment horizontal="left" vertical="top" wrapText="1"/>
      <protection locked="0"/>
    </xf>
    <xf numFmtId="0" fontId="0" fillId="12" borderId="50" xfId="0" applyFill="1" applyBorder="1" applyAlignment="1" applyProtection="1">
      <alignment vertical="top" wrapText="1"/>
      <protection locked="0"/>
    </xf>
    <xf numFmtId="0" fontId="10" fillId="7" borderId="39" xfId="0" applyFont="1" applyFill="1" applyBorder="1" applyAlignment="1" applyProtection="1">
      <alignment vertical="top" wrapText="1"/>
      <protection locked="0"/>
    </xf>
    <xf numFmtId="0" fontId="24" fillId="7" borderId="63" xfId="0" applyFont="1" applyFill="1" applyBorder="1" applyAlignment="1" applyProtection="1">
      <alignment vertical="top" wrapText="1"/>
      <protection locked="0"/>
    </xf>
    <xf numFmtId="0" fontId="10" fillId="7" borderId="2" xfId="0" applyFont="1" applyFill="1" applyBorder="1" applyAlignment="1" applyProtection="1">
      <alignment horizontal="center" vertical="top" wrapText="1"/>
      <protection locked="0"/>
    </xf>
    <xf numFmtId="0" fontId="10" fillId="7" borderId="2" xfId="0" applyFont="1" applyFill="1" applyBorder="1" applyAlignment="1" applyProtection="1">
      <alignment vertical="top" wrapText="1"/>
      <protection locked="0"/>
    </xf>
    <xf numFmtId="0" fontId="10" fillId="7" borderId="26" xfId="0" applyFont="1" applyFill="1" applyBorder="1" applyAlignment="1" applyProtection="1">
      <alignment vertical="top" wrapText="1"/>
      <protection locked="0"/>
    </xf>
    <xf numFmtId="0" fontId="10" fillId="7" borderId="28" xfId="0" applyFont="1" applyFill="1" applyBorder="1" applyAlignment="1" applyProtection="1">
      <alignment vertical="top" wrapText="1"/>
      <protection locked="0"/>
    </xf>
    <xf numFmtId="0" fontId="24" fillId="7" borderId="28" xfId="0" applyFont="1" applyFill="1" applyBorder="1" applyAlignment="1" applyProtection="1">
      <alignment horizontal="left" vertical="top" wrapText="1"/>
      <protection locked="0"/>
    </xf>
    <xf numFmtId="0" fontId="24" fillId="7" borderId="66" xfId="0" applyFont="1" applyFill="1" applyBorder="1" applyAlignment="1" applyProtection="1">
      <alignment vertical="top" wrapText="1"/>
      <protection locked="0"/>
    </xf>
    <xf numFmtId="0" fontId="19" fillId="7" borderId="65" xfId="1" applyFill="1" applyBorder="1" applyAlignment="1" applyProtection="1">
      <alignment vertical="top" wrapText="1"/>
      <protection locked="0"/>
    </xf>
    <xf numFmtId="0" fontId="25" fillId="7" borderId="63" xfId="1" applyFont="1" applyFill="1" applyBorder="1" applyAlignment="1" applyProtection="1">
      <alignment vertical="top" wrapText="1"/>
      <protection locked="0"/>
    </xf>
    <xf numFmtId="0" fontId="19" fillId="7" borderId="51" xfId="1" applyFill="1" applyBorder="1" applyAlignment="1" applyProtection="1">
      <alignment vertical="top" wrapText="1"/>
      <protection locked="0"/>
    </xf>
    <xf numFmtId="0" fontId="10" fillId="7" borderId="37" xfId="0" applyFont="1" applyFill="1" applyBorder="1" applyAlignment="1" applyProtection="1">
      <alignment horizontal="center" vertical="top" wrapText="1"/>
      <protection locked="0"/>
    </xf>
    <xf numFmtId="0" fontId="24" fillId="0" borderId="36" xfId="0" applyFont="1" applyBorder="1" applyAlignment="1" applyProtection="1">
      <alignment horizontal="center" vertical="top" wrapText="1"/>
      <protection locked="0"/>
    </xf>
    <xf numFmtId="0" fontId="24" fillId="7" borderId="63" xfId="0" applyFont="1" applyFill="1" applyBorder="1" applyAlignment="1" applyProtection="1">
      <alignment horizontal="center" vertical="top" wrapText="1"/>
      <protection locked="0"/>
    </xf>
    <xf numFmtId="0" fontId="24" fillId="0" borderId="63" xfId="0" applyFont="1" applyBorder="1" applyAlignment="1" applyProtection="1">
      <alignment horizontal="center" vertical="top" wrapText="1"/>
      <protection locked="0"/>
    </xf>
    <xf numFmtId="0" fontId="24" fillId="0" borderId="68" xfId="0" applyFont="1" applyBorder="1" applyAlignment="1" applyProtection="1">
      <alignment horizontal="center" vertical="top" wrapText="1"/>
      <protection locked="0"/>
    </xf>
    <xf numFmtId="0" fontId="19" fillId="0" borderId="0" xfId="1" applyBorder="1" applyAlignment="1">
      <alignment wrapText="1"/>
    </xf>
    <xf numFmtId="0" fontId="19" fillId="0" borderId="0" xfId="1" applyBorder="1" applyAlignment="1">
      <alignment vertical="center" wrapText="1"/>
    </xf>
    <xf numFmtId="0" fontId="19" fillId="7" borderId="63" xfId="1" applyFill="1" applyBorder="1" applyAlignment="1">
      <alignment vertical="top" wrapText="1"/>
    </xf>
    <xf numFmtId="0" fontId="19" fillId="7" borderId="64" xfId="1" applyFill="1" applyBorder="1" applyAlignment="1" applyProtection="1">
      <alignment vertical="top" wrapText="1"/>
      <protection locked="0"/>
    </xf>
    <xf numFmtId="0" fontId="24" fillId="0" borderId="63" xfId="0" applyFont="1" applyBorder="1" applyAlignment="1" applyProtection="1">
      <alignment horizontal="left" vertical="top" wrapText="1"/>
      <protection locked="0"/>
    </xf>
    <xf numFmtId="0" fontId="24" fillId="0" borderId="28" xfId="0" applyFont="1" applyBorder="1" applyAlignment="1" applyProtection="1">
      <alignment horizontal="left" vertical="top" wrapText="1"/>
      <protection locked="0"/>
    </xf>
    <xf numFmtId="0" fontId="24" fillId="0" borderId="27" xfId="0" applyFont="1" applyBorder="1" applyAlignment="1" applyProtection="1">
      <alignment horizontal="left" vertical="top" wrapText="1"/>
      <protection locked="0"/>
    </xf>
    <xf numFmtId="0" fontId="24" fillId="0" borderId="39" xfId="0" applyFont="1" applyBorder="1" applyAlignment="1" applyProtection="1">
      <alignment horizontal="left" vertical="top" wrapText="1"/>
      <protection locked="0"/>
    </xf>
    <xf numFmtId="0" fontId="24" fillId="0" borderId="2" xfId="0" applyFont="1" applyBorder="1" applyAlignment="1">
      <alignment horizontal="left" vertical="top" wrapText="1"/>
    </xf>
    <xf numFmtId="0" fontId="24" fillId="0" borderId="2" xfId="0" applyFont="1" applyBorder="1" applyAlignment="1" applyProtection="1">
      <alignment horizontal="left" vertical="top" wrapText="1"/>
      <protection locked="0"/>
    </xf>
    <xf numFmtId="0" fontId="24" fillId="0" borderId="37" xfId="0" applyFont="1" applyBorder="1" applyAlignment="1" applyProtection="1">
      <alignment horizontal="left" vertical="top" wrapText="1"/>
      <protection locked="0"/>
    </xf>
    <xf numFmtId="0" fontId="24" fillId="0" borderId="26" xfId="0" applyFont="1" applyBorder="1" applyAlignment="1" applyProtection="1">
      <alignment horizontal="left" vertical="top" wrapText="1"/>
      <protection locked="0"/>
    </xf>
    <xf numFmtId="0" fontId="24" fillId="0" borderId="27" xfId="0" applyFont="1" applyBorder="1" applyAlignment="1">
      <alignment horizontal="left" vertical="top" wrapText="1"/>
    </xf>
    <xf numFmtId="166" fontId="24" fillId="0" borderId="39" xfId="0" applyNumberFormat="1" applyFont="1" applyBorder="1" applyAlignment="1" applyProtection="1">
      <alignment horizontal="left" vertical="top" wrapText="1"/>
      <protection locked="0"/>
    </xf>
    <xf numFmtId="164" fontId="24" fillId="0" borderId="2" xfId="0" applyNumberFormat="1" applyFont="1" applyBorder="1" applyAlignment="1">
      <alignment horizontal="left" vertical="top" wrapText="1"/>
    </xf>
    <xf numFmtId="165" fontId="24" fillId="0" borderId="2" xfId="0" applyNumberFormat="1" applyFont="1" applyBorder="1" applyAlignment="1" applyProtection="1">
      <alignment horizontal="left" vertical="top" wrapText="1"/>
      <protection locked="0"/>
    </xf>
    <xf numFmtId="165" fontId="24" fillId="0" borderId="27" xfId="0" applyNumberFormat="1" applyFont="1" applyBorder="1" applyAlignment="1" applyProtection="1">
      <alignment horizontal="left" vertical="top" wrapText="1"/>
      <protection locked="0"/>
    </xf>
    <xf numFmtId="165" fontId="24" fillId="0" borderId="37" xfId="0" applyNumberFormat="1" applyFont="1" applyBorder="1" applyAlignment="1" applyProtection="1">
      <alignment horizontal="left" vertical="top" wrapText="1"/>
      <protection locked="0"/>
    </xf>
    <xf numFmtId="166" fontId="24" fillId="0" borderId="26" xfId="0" applyNumberFormat="1" applyFont="1" applyBorder="1" applyAlignment="1" applyProtection="1">
      <alignment horizontal="left" vertical="top" wrapText="1"/>
      <protection locked="0"/>
    </xf>
    <xf numFmtId="0" fontId="24" fillId="12" borderId="37" xfId="0" applyFont="1" applyFill="1" applyBorder="1" applyAlignment="1" applyProtection="1">
      <alignment horizontal="left" vertical="top" wrapText="1"/>
      <protection locked="0"/>
    </xf>
    <xf numFmtId="0" fontId="25" fillId="0" borderId="39" xfId="1" applyFont="1" applyFill="1" applyBorder="1" applyAlignment="1" applyProtection="1">
      <alignment horizontal="left" vertical="top" wrapText="1"/>
      <protection locked="0"/>
    </xf>
    <xf numFmtId="0" fontId="24" fillId="0" borderId="4" xfId="0" applyFont="1" applyBorder="1" applyAlignment="1">
      <alignment horizontal="center" vertical="top" wrapText="1"/>
    </xf>
    <xf numFmtId="0" fontId="30" fillId="0" borderId="63" xfId="0" applyFont="1" applyBorder="1" applyAlignment="1" applyProtection="1">
      <alignment horizontal="left" vertical="top" wrapText="1"/>
      <protection locked="0"/>
    </xf>
    <xf numFmtId="165" fontId="24" fillId="0" borderId="63" xfId="0" applyNumberFormat="1" applyFont="1" applyBorder="1" applyAlignment="1" applyProtection="1">
      <alignment horizontal="left" vertical="top" wrapText="1"/>
      <protection locked="0"/>
    </xf>
    <xf numFmtId="167" fontId="24" fillId="0" borderId="63" xfId="0" applyNumberFormat="1" applyFont="1" applyBorder="1" applyAlignment="1" applyProtection="1">
      <alignment horizontal="left" vertical="top" wrapText="1"/>
      <protection locked="0"/>
    </xf>
    <xf numFmtId="0" fontId="24" fillId="12" borderId="2" xfId="0" applyFont="1" applyFill="1" applyBorder="1" applyAlignment="1" applyProtection="1">
      <alignment horizontal="left" vertical="top" wrapText="1"/>
      <protection locked="0"/>
    </xf>
    <xf numFmtId="0" fontId="19" fillId="0" borderId="0" xfId="1" applyAlignment="1">
      <alignment wrapText="1"/>
    </xf>
    <xf numFmtId="0" fontId="28" fillId="7" borderId="2" xfId="0" applyFont="1" applyFill="1" applyBorder="1" applyAlignment="1" applyProtection="1">
      <alignment horizontal="center" vertical="top" wrapText="1"/>
      <protection locked="0"/>
    </xf>
    <xf numFmtId="0" fontId="19" fillId="0" borderId="0" xfId="1" applyAlignment="1">
      <alignment vertical="center" wrapText="1"/>
    </xf>
    <xf numFmtId="0" fontId="10" fillId="9" borderId="39" xfId="0" applyFont="1" applyFill="1" applyBorder="1" applyAlignment="1">
      <alignment horizontal="center" vertical="top" wrapText="1"/>
    </xf>
    <xf numFmtId="0" fontId="10" fillId="9" borderId="2" xfId="0" applyFont="1" applyFill="1" applyBorder="1" applyAlignment="1">
      <alignment horizontal="center" vertical="top" wrapText="1"/>
    </xf>
    <xf numFmtId="0" fontId="10" fillId="9" borderId="37" xfId="0" applyFont="1" applyFill="1" applyBorder="1" applyAlignment="1" applyProtection="1">
      <alignment horizontal="center" vertical="top" wrapText="1"/>
      <protection locked="0"/>
    </xf>
    <xf numFmtId="0" fontId="10" fillId="7" borderId="41" xfId="0" applyFont="1" applyFill="1" applyBorder="1" applyAlignment="1" applyProtection="1">
      <alignment horizontal="center" vertical="top" wrapText="1"/>
      <protection locked="0"/>
    </xf>
    <xf numFmtId="0" fontId="10" fillId="7" borderId="30" xfId="0" applyFont="1" applyFill="1" applyBorder="1" applyAlignment="1" applyProtection="1">
      <alignment horizontal="center" vertical="top" wrapText="1"/>
      <protection locked="0"/>
    </xf>
    <xf numFmtId="0" fontId="12" fillId="11" borderId="2" xfId="0" applyFont="1" applyFill="1" applyBorder="1" applyAlignment="1">
      <alignment horizontal="center" vertical="top" wrapText="1"/>
    </xf>
    <xf numFmtId="0" fontId="12" fillId="11" borderId="37" xfId="0" applyFont="1" applyFill="1" applyBorder="1" applyAlignment="1">
      <alignment horizontal="center" vertical="top" wrapText="1"/>
    </xf>
    <xf numFmtId="0" fontId="10" fillId="11" borderId="27" xfId="0" applyFont="1" applyFill="1" applyBorder="1" applyAlignment="1">
      <alignment horizontal="center" vertical="top" wrapText="1"/>
    </xf>
    <xf numFmtId="164" fontId="10" fillId="0" borderId="29" xfId="0" applyNumberFormat="1" applyFont="1" applyBorder="1" applyAlignment="1" applyProtection="1">
      <alignment horizontal="center" vertical="top" wrapText="1"/>
      <protection locked="0"/>
    </xf>
    <xf numFmtId="164" fontId="10" fillId="11" borderId="2" xfId="0" applyNumberFormat="1" applyFont="1" applyFill="1" applyBorder="1" applyAlignment="1">
      <alignment horizontal="center" vertical="top" wrapText="1"/>
    </xf>
    <xf numFmtId="165" fontId="10" fillId="7" borderId="2" xfId="0" applyNumberFormat="1" applyFont="1" applyFill="1" applyBorder="1" applyAlignment="1" applyProtection="1">
      <alignment horizontal="center" vertical="top" wrapText="1"/>
      <protection locked="0"/>
    </xf>
    <xf numFmtId="165" fontId="10" fillId="7" borderId="27" xfId="0" applyNumberFormat="1" applyFont="1" applyFill="1" applyBorder="1" applyAlignment="1" applyProtection="1">
      <alignment horizontal="center" vertical="top" wrapText="1"/>
      <protection locked="0"/>
    </xf>
    <xf numFmtId="165" fontId="10" fillId="7" borderId="38" xfId="0" applyNumberFormat="1" applyFont="1" applyFill="1" applyBorder="1" applyAlignment="1" applyProtection="1">
      <alignment horizontal="center" vertical="top" wrapText="1"/>
      <protection locked="0"/>
    </xf>
    <xf numFmtId="164" fontId="10" fillId="7" borderId="39" xfId="0" applyNumberFormat="1" applyFont="1" applyFill="1" applyBorder="1" applyAlignment="1" applyProtection="1">
      <alignment horizontal="center" vertical="top" wrapText="1"/>
      <protection locked="0"/>
    </xf>
    <xf numFmtId="164" fontId="10" fillId="7" borderId="29" xfId="0" applyNumberFormat="1" applyFont="1" applyFill="1" applyBorder="1" applyAlignment="1" applyProtection="1">
      <alignment horizontal="center" vertical="top" wrapText="1"/>
      <protection locked="0"/>
    </xf>
    <xf numFmtId="165" fontId="10" fillId="7" borderId="30" xfId="0" applyNumberFormat="1" applyFont="1" applyFill="1" applyBorder="1" applyAlignment="1" applyProtection="1">
      <alignment horizontal="center" vertical="top" wrapText="1"/>
      <protection locked="0"/>
    </xf>
    <xf numFmtId="0" fontId="10" fillId="7" borderId="39" xfId="0" applyFont="1" applyFill="1" applyBorder="1" applyAlignment="1" applyProtection="1">
      <alignment horizontal="center" vertical="top" wrapText="1"/>
      <protection locked="0"/>
    </xf>
    <xf numFmtId="0" fontId="10" fillId="7" borderId="2" xfId="0" applyFont="1" applyFill="1" applyBorder="1" applyAlignment="1" applyProtection="1">
      <alignment horizontal="left" vertical="top" wrapText="1"/>
      <protection locked="0"/>
    </xf>
    <xf numFmtId="0" fontId="14" fillId="7" borderId="39" xfId="0" applyFont="1" applyFill="1" applyBorder="1" applyAlignment="1" applyProtection="1">
      <alignment horizontal="center" vertical="top" wrapText="1"/>
      <protection locked="0"/>
    </xf>
    <xf numFmtId="0" fontId="14" fillId="9" borderId="2" xfId="0" applyFont="1" applyFill="1" applyBorder="1" applyAlignment="1">
      <alignment horizontal="center" vertical="top" wrapText="1"/>
    </xf>
    <xf numFmtId="0" fontId="14" fillId="9" borderId="2" xfId="0" applyFont="1" applyFill="1" applyBorder="1" applyAlignment="1">
      <alignment vertical="top" wrapText="1"/>
    </xf>
    <xf numFmtId="0" fontId="14" fillId="9" borderId="0" xfId="0" applyFont="1" applyFill="1" applyAlignment="1">
      <alignment horizontal="center" vertical="top" wrapText="1"/>
    </xf>
    <xf numFmtId="0" fontId="19" fillId="5" borderId="0" xfId="1" applyFill="1" applyAlignment="1">
      <alignment horizontal="center" vertical="top" wrapText="1"/>
    </xf>
    <xf numFmtId="0" fontId="0" fillId="12" borderId="43" xfId="0" applyFill="1" applyBorder="1" applyAlignment="1" applyProtection="1">
      <alignment vertical="top" wrapText="1"/>
      <protection locked="0"/>
    </xf>
    <xf numFmtId="0" fontId="19" fillId="12" borderId="36" xfId="1" applyFill="1" applyBorder="1" applyAlignment="1" applyProtection="1">
      <alignment vertical="top" wrapText="1"/>
      <protection locked="0"/>
    </xf>
    <xf numFmtId="0" fontId="32" fillId="15" borderId="39" xfId="0" applyFont="1" applyFill="1" applyBorder="1" applyAlignment="1">
      <alignment vertical="top" wrapText="1"/>
    </xf>
    <xf numFmtId="0" fontId="32" fillId="15" borderId="26" xfId="0" applyFont="1" applyFill="1" applyBorder="1" applyAlignment="1">
      <alignment vertical="top" wrapText="1"/>
    </xf>
    <xf numFmtId="0" fontId="32" fillId="15" borderId="48" xfId="0" applyFont="1" applyFill="1" applyBorder="1" applyAlignment="1">
      <alignment vertical="top" wrapText="1"/>
    </xf>
    <xf numFmtId="15" fontId="32" fillId="15" borderId="50" xfId="0" applyNumberFormat="1" applyFont="1" applyFill="1" applyBorder="1" applyAlignment="1">
      <alignment horizontal="center" vertical="top" wrapText="1"/>
    </xf>
    <xf numFmtId="20" fontId="32" fillId="15" borderId="26" xfId="0" applyNumberFormat="1" applyFont="1" applyFill="1" applyBorder="1" applyAlignment="1">
      <alignment horizontal="center" vertical="top" wrapText="1"/>
    </xf>
    <xf numFmtId="20" fontId="32" fillId="15" borderId="28" xfId="0" applyNumberFormat="1" applyFont="1" applyFill="1" applyBorder="1" applyAlignment="1">
      <alignment horizontal="center" vertical="top" wrapText="1"/>
    </xf>
    <xf numFmtId="0" fontId="32" fillId="15" borderId="37" xfId="0" applyFont="1" applyFill="1" applyBorder="1" applyAlignment="1">
      <alignment horizontal="center" vertical="top" wrapText="1"/>
    </xf>
    <xf numFmtId="0" fontId="32" fillId="15" borderId="26" xfId="0" applyFont="1" applyFill="1" applyBorder="1" applyAlignment="1">
      <alignment horizontal="left"/>
    </xf>
    <xf numFmtId="0" fontId="32" fillId="15" borderId="48" xfId="0" applyFont="1" applyFill="1" applyBorder="1" applyAlignment="1">
      <alignment horizontal="left"/>
    </xf>
    <xf numFmtId="0" fontId="19" fillId="15" borderId="63" xfId="1" applyFill="1" applyBorder="1" applyAlignment="1">
      <alignment horizontal="left"/>
    </xf>
    <xf numFmtId="0" fontId="32" fillId="15" borderId="39" xfId="0" applyFont="1" applyFill="1" applyBorder="1" applyAlignment="1">
      <alignment horizontal="left" vertical="top"/>
    </xf>
    <xf numFmtId="0" fontId="19" fillId="15" borderId="26" xfId="1" applyFill="1" applyBorder="1" applyAlignment="1">
      <alignment horizontal="left" vertical="top"/>
    </xf>
    <xf numFmtId="0" fontId="0" fillId="9" borderId="70" xfId="0" applyFill="1" applyBorder="1" applyAlignment="1" applyProtection="1">
      <alignment horizontal="center" vertical="top" wrapText="1"/>
      <protection locked="0"/>
    </xf>
    <xf numFmtId="0" fontId="32" fillId="15" borderId="57" xfId="0" applyFont="1" applyFill="1" applyBorder="1" applyAlignment="1">
      <alignment horizontal="center" vertical="top" wrapText="1"/>
    </xf>
    <xf numFmtId="0" fontId="32" fillId="15" borderId="26" xfId="0" applyFont="1" applyFill="1" applyBorder="1" applyAlignment="1">
      <alignment wrapText="1"/>
    </xf>
    <xf numFmtId="0" fontId="32" fillId="15" borderId="48" xfId="0" applyFont="1" applyFill="1" applyBorder="1" applyAlignment="1">
      <alignment wrapText="1"/>
    </xf>
    <xf numFmtId="0" fontId="32" fillId="15" borderId="50" xfId="0" applyFont="1" applyFill="1" applyBorder="1" applyAlignment="1">
      <alignment wrapText="1"/>
    </xf>
    <xf numFmtId="0" fontId="32" fillId="15" borderId="39" xfId="0" applyFont="1" applyFill="1" applyBorder="1" applyAlignment="1">
      <alignment wrapText="1"/>
    </xf>
    <xf numFmtId="0" fontId="32" fillId="15" borderId="28" xfId="0" applyFont="1" applyFill="1" applyBorder="1" applyAlignment="1">
      <alignment wrapText="1"/>
    </xf>
    <xf numFmtId="0" fontId="32" fillId="15" borderId="57" xfId="0" applyFont="1" applyFill="1" applyBorder="1" applyAlignment="1">
      <alignment wrapText="1"/>
    </xf>
    <xf numFmtId="0" fontId="32" fillId="15" borderId="56" xfId="0" applyFont="1" applyFill="1" applyBorder="1" applyAlignment="1">
      <alignment wrapText="1"/>
    </xf>
    <xf numFmtId="0" fontId="32" fillId="15" borderId="3" xfId="0" applyFont="1" applyFill="1" applyBorder="1" applyAlignment="1">
      <alignment wrapText="1"/>
    </xf>
    <xf numFmtId="0" fontId="19" fillId="15" borderId="28" xfId="1" applyFill="1" applyBorder="1" applyAlignment="1">
      <alignment wrapText="1"/>
    </xf>
    <xf numFmtId="0" fontId="32" fillId="15" borderId="2" xfId="0" applyFont="1" applyFill="1" applyBorder="1" applyAlignment="1">
      <alignment wrapText="1"/>
    </xf>
    <xf numFmtId="0" fontId="19" fillId="15" borderId="63" xfId="1" applyFill="1" applyBorder="1" applyAlignment="1">
      <alignment wrapText="1"/>
    </xf>
    <xf numFmtId="0" fontId="32" fillId="18" borderId="57" xfId="0" applyFont="1" applyFill="1" applyBorder="1" applyAlignment="1">
      <alignment wrapText="1"/>
    </xf>
    <xf numFmtId="0" fontId="32" fillId="15" borderId="65" xfId="0" applyFont="1" applyFill="1" applyBorder="1" applyAlignment="1">
      <alignment wrapText="1"/>
    </xf>
    <xf numFmtId="0" fontId="32" fillId="15" borderId="54" xfId="0" applyFont="1" applyFill="1" applyBorder="1" applyAlignment="1">
      <alignment wrapText="1"/>
    </xf>
    <xf numFmtId="0" fontId="32" fillId="15" borderId="52" xfId="0" applyFont="1" applyFill="1" applyBorder="1" applyAlignment="1">
      <alignment wrapText="1"/>
    </xf>
    <xf numFmtId="0" fontId="32" fillId="15" borderId="55" xfId="0" applyFont="1" applyFill="1" applyBorder="1" applyAlignment="1">
      <alignment wrapText="1"/>
    </xf>
    <xf numFmtId="0" fontId="32" fillId="19" borderId="57" xfId="0" applyFont="1" applyFill="1" applyBorder="1" applyAlignment="1">
      <alignment wrapText="1"/>
    </xf>
    <xf numFmtId="0" fontId="32" fillId="15" borderId="27" xfId="0" applyFont="1" applyFill="1" applyBorder="1" applyAlignment="1">
      <alignment wrapText="1"/>
    </xf>
    <xf numFmtId="0" fontId="32" fillId="19" borderId="2" xfId="0" applyFont="1" applyFill="1" applyBorder="1" applyAlignment="1">
      <alignment wrapText="1"/>
    </xf>
    <xf numFmtId="0" fontId="32" fillId="19" borderId="28" xfId="0" applyFont="1" applyFill="1" applyBorder="1" applyAlignment="1">
      <alignment wrapText="1"/>
    </xf>
    <xf numFmtId="0" fontId="32" fillId="19" borderId="63" xfId="0" applyFont="1" applyFill="1" applyBorder="1" applyAlignment="1">
      <alignment wrapText="1"/>
    </xf>
    <xf numFmtId="0" fontId="33" fillId="17" borderId="62" xfId="0" applyFont="1" applyFill="1" applyBorder="1" applyAlignment="1">
      <alignment horizontal="left" vertical="top" wrapText="1"/>
    </xf>
    <xf numFmtId="0" fontId="32" fillId="15" borderId="50" xfId="0" applyFont="1" applyFill="1" applyBorder="1" applyAlignment="1">
      <alignment vertical="top" wrapText="1"/>
    </xf>
    <xf numFmtId="0" fontId="32" fillId="18" borderId="26" xfId="0" applyFont="1" applyFill="1" applyBorder="1" applyAlignment="1">
      <alignment vertical="top" wrapText="1"/>
    </xf>
    <xf numFmtId="0" fontId="33" fillId="17" borderId="2" xfId="0" applyFont="1" applyFill="1" applyBorder="1" applyAlignment="1">
      <alignment vertical="top" wrapText="1"/>
    </xf>
    <xf numFmtId="0" fontId="33" fillId="17" borderId="2" xfId="0" applyFont="1" applyFill="1" applyBorder="1" applyAlignment="1">
      <alignment horizontal="center" vertical="top"/>
    </xf>
    <xf numFmtId="0" fontId="32" fillId="15" borderId="26" xfId="0" applyFont="1" applyFill="1" applyBorder="1" applyAlignment="1">
      <alignment horizontal="center" vertical="top"/>
    </xf>
    <xf numFmtId="0" fontId="32" fillId="15" borderId="57" xfId="0" applyFont="1" applyFill="1" applyBorder="1" applyAlignment="1">
      <alignment vertical="top" wrapText="1"/>
    </xf>
    <xf numFmtId="0" fontId="32" fillId="15" borderId="56" xfId="0" applyFont="1" applyFill="1" applyBorder="1" applyAlignment="1">
      <alignment vertical="top" wrapText="1"/>
    </xf>
    <xf numFmtId="0" fontId="32" fillId="15" borderId="52" xfId="0" applyFont="1" applyFill="1" applyBorder="1" applyAlignment="1">
      <alignment vertical="top" wrapText="1"/>
    </xf>
    <xf numFmtId="0" fontId="32" fillId="18" borderId="57" xfId="0" applyFont="1" applyFill="1" applyBorder="1" applyAlignment="1">
      <alignment vertical="top" wrapText="1"/>
    </xf>
    <xf numFmtId="0" fontId="32" fillId="15" borderId="28" xfId="0" applyFont="1" applyFill="1" applyBorder="1" applyAlignment="1">
      <alignment vertical="top" wrapText="1"/>
    </xf>
    <xf numFmtId="0" fontId="32" fillId="15" borderId="65" xfId="0" applyFont="1" applyFill="1" applyBorder="1" applyAlignment="1">
      <alignment vertical="top" wrapText="1"/>
    </xf>
    <xf numFmtId="0" fontId="32" fillId="15" borderId="54" xfId="0" applyFont="1" applyFill="1" applyBorder="1" applyAlignment="1">
      <alignment vertical="top" wrapText="1"/>
    </xf>
    <xf numFmtId="0" fontId="32" fillId="15" borderId="55" xfId="0" applyFont="1" applyFill="1" applyBorder="1" applyAlignment="1">
      <alignment vertical="top" wrapText="1"/>
    </xf>
    <xf numFmtId="0" fontId="32" fillId="15" borderId="3" xfId="0" applyFont="1" applyFill="1" applyBorder="1" applyAlignment="1">
      <alignment vertical="top" wrapText="1"/>
    </xf>
    <xf numFmtId="0" fontId="32" fillId="15" borderId="72" xfId="0" applyFont="1" applyFill="1" applyBorder="1" applyAlignment="1">
      <alignment vertical="top" wrapText="1"/>
    </xf>
    <xf numFmtId="0" fontId="32" fillId="19" borderId="57" xfId="0" applyFont="1" applyFill="1" applyBorder="1" applyAlignment="1">
      <alignment vertical="top" wrapText="1"/>
    </xf>
    <xf numFmtId="0" fontId="32" fillId="15" borderId="2" xfId="0" applyFont="1" applyFill="1" applyBorder="1" applyAlignment="1">
      <alignment vertical="top" wrapText="1"/>
    </xf>
    <xf numFmtId="0" fontId="32" fillId="19" borderId="65" xfId="0" applyFont="1" applyFill="1" applyBorder="1" applyAlignment="1">
      <alignment vertical="top" wrapText="1"/>
    </xf>
    <xf numFmtId="0" fontId="32" fillId="19" borderId="63" xfId="0" applyFont="1" applyFill="1" applyBorder="1" applyAlignment="1">
      <alignment vertical="top" wrapText="1"/>
    </xf>
    <xf numFmtId="0" fontId="32" fillId="18" borderId="24" xfId="0" applyFont="1" applyFill="1" applyBorder="1" applyAlignment="1">
      <alignment vertical="top" wrapText="1"/>
    </xf>
    <xf numFmtId="0" fontId="32" fillId="18" borderId="36" xfId="0" applyFont="1" applyFill="1" applyBorder="1" applyAlignment="1">
      <alignment vertical="top" wrapText="1"/>
    </xf>
    <xf numFmtId="0" fontId="32" fillId="15" borderId="24" xfId="0" applyFont="1" applyFill="1" applyBorder="1" applyAlignment="1">
      <alignment vertical="top" wrapText="1"/>
    </xf>
    <xf numFmtId="0" fontId="32" fillId="15" borderId="36" xfId="0" applyFont="1" applyFill="1" applyBorder="1" applyAlignment="1">
      <alignment vertical="top" wrapText="1"/>
    </xf>
    <xf numFmtId="0" fontId="32" fillId="15" borderId="43" xfId="0" applyFont="1" applyFill="1" applyBorder="1" applyAlignment="1">
      <alignment vertical="top" wrapText="1"/>
    </xf>
    <xf numFmtId="0" fontId="32" fillId="15" borderId="40" xfId="0" applyFont="1" applyFill="1" applyBorder="1" applyAlignment="1">
      <alignment vertical="top" wrapText="1"/>
    </xf>
    <xf numFmtId="0" fontId="32" fillId="15" borderId="4" xfId="0" applyFont="1" applyFill="1" applyBorder="1" applyAlignment="1">
      <alignment vertical="top" wrapText="1"/>
    </xf>
    <xf numFmtId="0" fontId="32" fillId="15" borderId="25" xfId="0" applyFont="1" applyFill="1" applyBorder="1" applyAlignment="1">
      <alignment vertical="top" wrapText="1"/>
    </xf>
    <xf numFmtId="0" fontId="32" fillId="19" borderId="2" xfId="0" applyFont="1" applyFill="1" applyBorder="1" applyAlignment="1">
      <alignment vertical="top" wrapText="1"/>
    </xf>
    <xf numFmtId="0" fontId="32" fillId="19" borderId="28" xfId="0" applyFont="1" applyFill="1" applyBorder="1" applyAlignment="1">
      <alignment vertical="top" wrapText="1"/>
    </xf>
    <xf numFmtId="0" fontId="32" fillId="19" borderId="14" xfId="0" applyFont="1" applyFill="1" applyBorder="1" applyAlignment="1">
      <alignment vertical="top" wrapText="1"/>
    </xf>
    <xf numFmtId="0" fontId="19" fillId="15" borderId="36" xfId="1" applyFill="1" applyBorder="1" applyAlignment="1">
      <alignment vertical="top" wrapText="1"/>
    </xf>
    <xf numFmtId="0" fontId="32" fillId="19" borderId="4" xfId="0" applyFont="1" applyFill="1" applyBorder="1" applyAlignment="1">
      <alignment vertical="top" wrapText="1"/>
    </xf>
    <xf numFmtId="0" fontId="32" fillId="19" borderId="36" xfId="0" applyFont="1" applyFill="1" applyBorder="1" applyAlignment="1">
      <alignment vertical="top" wrapText="1"/>
    </xf>
    <xf numFmtId="0" fontId="33" fillId="17" borderId="71" xfId="0" applyFont="1" applyFill="1" applyBorder="1" applyAlignment="1">
      <alignment vertical="top" wrapText="1"/>
    </xf>
    <xf numFmtId="0" fontId="19" fillId="15" borderId="26" xfId="1" applyFill="1" applyBorder="1" applyAlignment="1">
      <alignment vertical="top" wrapText="1"/>
    </xf>
    <xf numFmtId="0" fontId="33" fillId="17" borderId="62" xfId="0" applyFont="1" applyFill="1" applyBorder="1" applyAlignment="1">
      <alignment vertical="top" wrapText="1"/>
    </xf>
    <xf numFmtId="20" fontId="32" fillId="15" borderId="26" xfId="0" applyNumberFormat="1" applyFont="1" applyFill="1" applyBorder="1" applyAlignment="1">
      <alignment vertical="top" wrapText="1"/>
    </xf>
    <xf numFmtId="20" fontId="32" fillId="15" borderId="28" xfId="0" applyNumberFormat="1" applyFont="1" applyFill="1" applyBorder="1" applyAlignment="1">
      <alignment vertical="top" wrapText="1"/>
    </xf>
    <xf numFmtId="0" fontId="32" fillId="15" borderId="57" xfId="0" applyFont="1" applyFill="1" applyBorder="1" applyAlignment="1">
      <alignment horizontal="left" vertical="top" wrapText="1"/>
    </xf>
    <xf numFmtId="0" fontId="34" fillId="0" borderId="26" xfId="0" applyFont="1" applyBorder="1" applyAlignment="1" applyProtection="1">
      <alignment horizontal="left" vertical="top" wrapText="1"/>
      <protection locked="0"/>
    </xf>
    <xf numFmtId="20" fontId="32" fillId="15" borderId="24" xfId="0" applyNumberFormat="1" applyFont="1" applyFill="1" applyBorder="1" applyAlignment="1">
      <alignment vertical="top" wrapText="1"/>
    </xf>
    <xf numFmtId="20" fontId="32" fillId="15" borderId="36" xfId="0" applyNumberFormat="1" applyFont="1" applyFill="1" applyBorder="1" applyAlignment="1">
      <alignment vertical="top" wrapText="1"/>
    </xf>
    <xf numFmtId="15" fontId="32" fillId="15" borderId="39" xfId="0" applyNumberFormat="1" applyFont="1" applyFill="1" applyBorder="1" applyAlignment="1">
      <alignment vertical="top" wrapText="1"/>
    </xf>
    <xf numFmtId="0" fontId="33" fillId="17" borderId="37" xfId="0" applyFont="1" applyFill="1" applyBorder="1" applyAlignment="1">
      <alignment vertical="top" wrapText="1"/>
    </xf>
    <xf numFmtId="0" fontId="19" fillId="15" borderId="63" xfId="1" applyFill="1" applyBorder="1" applyAlignment="1">
      <alignment vertical="top" wrapText="1"/>
    </xf>
    <xf numFmtId="15" fontId="32" fillId="15" borderId="43" xfId="0" applyNumberFormat="1" applyFont="1" applyFill="1" applyBorder="1" applyAlignment="1">
      <alignment vertical="top" wrapText="1"/>
    </xf>
    <xf numFmtId="0" fontId="33" fillId="17" borderId="73" xfId="0" applyFont="1" applyFill="1" applyBorder="1" applyAlignment="1">
      <alignment vertical="top" wrapText="1"/>
    </xf>
    <xf numFmtId="0" fontId="32" fillId="15" borderId="58" xfId="0" applyFont="1" applyFill="1" applyBorder="1" applyAlignment="1">
      <alignment vertical="top" wrapText="1"/>
    </xf>
    <xf numFmtId="0" fontId="32" fillId="15" borderId="61" xfId="0" applyFont="1" applyFill="1" applyBorder="1" applyAlignment="1">
      <alignment vertical="top" wrapText="1"/>
    </xf>
    <xf numFmtId="0" fontId="32" fillId="15" borderId="60" xfId="0" applyFont="1" applyFill="1" applyBorder="1" applyAlignment="1">
      <alignment vertical="top" wrapText="1"/>
    </xf>
    <xf numFmtId="0" fontId="32" fillId="18" borderId="58" xfId="0" applyFont="1" applyFill="1" applyBorder="1" applyAlignment="1">
      <alignment vertical="top" wrapText="1"/>
    </xf>
    <xf numFmtId="0" fontId="33" fillId="17" borderId="58" xfId="0" applyFont="1" applyFill="1" applyBorder="1" applyAlignment="1">
      <alignment vertical="top" wrapText="1"/>
    </xf>
    <xf numFmtId="0" fontId="33" fillId="17" borderId="61" xfId="0" applyFont="1" applyFill="1" applyBorder="1" applyAlignment="1">
      <alignment vertical="top" wrapText="1"/>
    </xf>
    <xf numFmtId="0" fontId="32" fillId="15" borderId="75" xfId="0" applyFont="1" applyFill="1" applyBorder="1" applyAlignment="1">
      <alignment vertical="top" wrapText="1"/>
    </xf>
    <xf numFmtId="0" fontId="32" fillId="15" borderId="76" xfId="0" applyFont="1" applyFill="1" applyBorder="1" applyAlignment="1">
      <alignment vertical="top" wrapText="1"/>
    </xf>
    <xf numFmtId="0" fontId="32" fillId="18" borderId="77" xfId="0" applyFont="1" applyFill="1" applyBorder="1" applyAlignment="1">
      <alignment vertical="top" wrapText="1"/>
    </xf>
    <xf numFmtId="15" fontId="32" fillId="15" borderId="60" xfId="0" applyNumberFormat="1" applyFont="1" applyFill="1" applyBorder="1" applyAlignment="1">
      <alignment vertical="top" wrapText="1"/>
    </xf>
    <xf numFmtId="20" fontId="32" fillId="15" borderId="76" xfId="0" applyNumberFormat="1" applyFont="1" applyFill="1" applyBorder="1" applyAlignment="1">
      <alignment vertical="top" wrapText="1"/>
    </xf>
    <xf numFmtId="20" fontId="32" fillId="15" borderId="74" xfId="0" applyNumberFormat="1" applyFont="1" applyFill="1" applyBorder="1" applyAlignment="1">
      <alignment vertical="top" wrapText="1"/>
    </xf>
    <xf numFmtId="0" fontId="32" fillId="15" borderId="77" xfId="0" applyFont="1" applyFill="1" applyBorder="1" applyAlignment="1">
      <alignment vertical="top" wrapText="1"/>
    </xf>
    <xf numFmtId="0" fontId="32" fillId="15" borderId="78" xfId="0" applyFont="1" applyFill="1" applyBorder="1" applyAlignment="1">
      <alignment vertical="top" wrapText="1"/>
    </xf>
    <xf numFmtId="0" fontId="32" fillId="15" borderId="79" xfId="0" applyFont="1" applyFill="1" applyBorder="1" applyAlignment="1">
      <alignment vertical="top" wrapText="1"/>
    </xf>
    <xf numFmtId="0" fontId="32" fillId="15" borderId="80" xfId="0" applyFont="1" applyFill="1" applyBorder="1" applyAlignment="1">
      <alignment vertical="top" wrapText="1"/>
    </xf>
    <xf numFmtId="0" fontId="19" fillId="15" borderId="81" xfId="1" applyFill="1" applyBorder="1" applyAlignment="1">
      <alignment vertical="top" wrapText="1"/>
    </xf>
    <xf numFmtId="0" fontId="32" fillId="19" borderId="58" xfId="0" applyFont="1" applyFill="1" applyBorder="1" applyAlignment="1">
      <alignment vertical="top" wrapText="1"/>
    </xf>
    <xf numFmtId="0" fontId="32" fillId="19" borderId="77" xfId="0" applyFont="1" applyFill="1" applyBorder="1" applyAlignment="1">
      <alignment vertical="top" wrapText="1"/>
    </xf>
    <xf numFmtId="0" fontId="32" fillId="15" borderId="44" xfId="0" applyFont="1" applyFill="1" applyBorder="1" applyAlignment="1">
      <alignment horizontal="center" vertical="top" wrapText="1"/>
    </xf>
    <xf numFmtId="0" fontId="35" fillId="15" borderId="3" xfId="0" applyFont="1" applyFill="1" applyBorder="1" applyAlignment="1">
      <alignment vertical="top" wrapText="1"/>
    </xf>
    <xf numFmtId="0" fontId="35" fillId="15" borderId="56" xfId="0" applyFont="1" applyFill="1" applyBorder="1" applyAlignment="1">
      <alignment vertical="top" wrapText="1"/>
    </xf>
    <xf numFmtId="0" fontId="35" fillId="15" borderId="50" xfId="0" applyFont="1" applyFill="1" applyBorder="1" applyAlignment="1">
      <alignment vertical="top" wrapText="1"/>
    </xf>
    <xf numFmtId="0" fontId="35" fillId="15" borderId="57" xfId="0" applyFont="1" applyFill="1" applyBorder="1" applyAlignment="1">
      <alignment vertical="top" wrapText="1"/>
    </xf>
    <xf numFmtId="0" fontId="36" fillId="17" borderId="3" xfId="0" applyFont="1" applyFill="1" applyBorder="1" applyAlignment="1">
      <alignment vertical="top" wrapText="1"/>
    </xf>
    <xf numFmtId="0" fontId="36" fillId="17" borderId="37" xfId="0" applyFont="1" applyFill="1" applyBorder="1" applyAlignment="1">
      <alignment vertical="top" wrapText="1"/>
    </xf>
    <xf numFmtId="0" fontId="35" fillId="15" borderId="52" xfId="0" applyFont="1" applyFill="1" applyBorder="1" applyAlignment="1">
      <alignment vertical="top" wrapText="1"/>
    </xf>
    <xf numFmtId="0" fontId="35" fillId="18" borderId="28" xfId="0" applyFont="1" applyFill="1" applyBorder="1" applyAlignment="1">
      <alignment vertical="top" wrapText="1"/>
    </xf>
    <xf numFmtId="15" fontId="35" fillId="15" borderId="50" xfId="0" applyNumberFormat="1" applyFont="1" applyFill="1" applyBorder="1" applyAlignment="1">
      <alignment vertical="top" wrapText="1"/>
    </xf>
    <xf numFmtId="0" fontId="35" fillId="18" borderId="57" xfId="0" applyFont="1" applyFill="1" applyBorder="1" applyAlignment="1">
      <alignment vertical="top" wrapText="1"/>
    </xf>
    <xf numFmtId="20" fontId="35" fillId="15" borderId="26" xfId="0" applyNumberFormat="1" applyFont="1" applyFill="1" applyBorder="1" applyAlignment="1">
      <alignment vertical="top" wrapText="1"/>
    </xf>
    <xf numFmtId="20" fontId="35" fillId="15" borderId="28" xfId="0" applyNumberFormat="1" applyFont="1" applyFill="1" applyBorder="1" applyAlignment="1">
      <alignment vertical="top" wrapText="1"/>
    </xf>
    <xf numFmtId="0" fontId="35" fillId="15" borderId="37" xfId="0" applyFont="1" applyFill="1" applyBorder="1" applyAlignment="1">
      <alignment vertical="top" wrapText="1"/>
    </xf>
    <xf numFmtId="0" fontId="35" fillId="15" borderId="39" xfId="0" applyFont="1" applyFill="1" applyBorder="1" applyAlignment="1">
      <alignment vertical="top" wrapText="1"/>
    </xf>
    <xf numFmtId="0" fontId="35" fillId="15" borderId="26" xfId="0" applyFont="1" applyFill="1" applyBorder="1" applyAlignment="1">
      <alignment vertical="top" wrapText="1"/>
    </xf>
    <xf numFmtId="0" fontId="35" fillId="15" borderId="48" xfId="0" applyFont="1" applyFill="1" applyBorder="1" applyAlignment="1">
      <alignment vertical="top" wrapText="1"/>
    </xf>
    <xf numFmtId="0" fontId="35" fillId="15" borderId="65" xfId="0" applyFont="1" applyFill="1" applyBorder="1" applyAlignment="1">
      <alignment vertical="top" wrapText="1"/>
    </xf>
    <xf numFmtId="0" fontId="35" fillId="15" borderId="54" xfId="0" applyFont="1" applyFill="1" applyBorder="1" applyAlignment="1">
      <alignment vertical="top" wrapText="1"/>
    </xf>
    <xf numFmtId="0" fontId="35" fillId="15" borderId="55" xfId="0" applyFont="1" applyFill="1" applyBorder="1" applyAlignment="1">
      <alignment vertical="top" wrapText="1"/>
    </xf>
    <xf numFmtId="0" fontId="35" fillId="15" borderId="72" xfId="0" applyFont="1" applyFill="1" applyBorder="1" applyAlignment="1">
      <alignment vertical="top" wrapText="1"/>
    </xf>
    <xf numFmtId="0" fontId="35" fillId="19" borderId="57" xfId="0" applyFont="1" applyFill="1" applyBorder="1" applyAlignment="1">
      <alignment vertical="top" wrapText="1"/>
    </xf>
    <xf numFmtId="0" fontId="35" fillId="15" borderId="28" xfId="0" applyFont="1" applyFill="1" applyBorder="1" applyAlignment="1">
      <alignment vertical="top" wrapText="1"/>
    </xf>
    <xf numFmtId="0" fontId="35" fillId="15" borderId="2" xfId="0" applyFont="1" applyFill="1" applyBorder="1" applyAlignment="1">
      <alignment vertical="top" wrapText="1"/>
    </xf>
    <xf numFmtId="0" fontId="35" fillId="19" borderId="65" xfId="0" applyFont="1" applyFill="1" applyBorder="1" applyAlignment="1">
      <alignment vertical="top" wrapText="1"/>
    </xf>
    <xf numFmtId="0" fontId="35" fillId="19" borderId="63" xfId="0" applyFont="1" applyFill="1" applyBorder="1" applyAlignment="1">
      <alignment vertical="top" wrapText="1"/>
    </xf>
    <xf numFmtId="0" fontId="10" fillId="0" borderId="0" xfId="0" applyFont="1" applyAlignment="1">
      <alignment horizontal="center" vertical="top" wrapText="1"/>
    </xf>
    <xf numFmtId="0" fontId="36" fillId="17" borderId="71" xfId="0" applyFont="1" applyFill="1" applyBorder="1" applyAlignment="1">
      <alignment vertical="top" wrapText="1"/>
    </xf>
    <xf numFmtId="0" fontId="36" fillId="17" borderId="71" xfId="0" applyFont="1" applyFill="1" applyBorder="1" applyAlignment="1">
      <alignment horizontal="left" vertical="top" wrapText="1"/>
    </xf>
    <xf numFmtId="0" fontId="35" fillId="15" borderId="57" xfId="0" applyFont="1" applyFill="1" applyBorder="1" applyAlignment="1">
      <alignment horizontal="left" vertical="top" wrapText="1"/>
    </xf>
    <xf numFmtId="0" fontId="35" fillId="15" borderId="56" xfId="0" applyFont="1" applyFill="1" applyBorder="1" applyAlignment="1">
      <alignment horizontal="left" vertical="top" wrapText="1"/>
    </xf>
    <xf numFmtId="0" fontId="35" fillId="15" borderId="50" xfId="0" applyFont="1" applyFill="1" applyBorder="1" applyAlignment="1">
      <alignment horizontal="left" vertical="top" wrapText="1"/>
    </xf>
    <xf numFmtId="0" fontId="35" fillId="18" borderId="26" xfId="0" applyFont="1" applyFill="1" applyBorder="1" applyAlignment="1">
      <alignment horizontal="left" vertical="top" wrapText="1"/>
    </xf>
    <xf numFmtId="0" fontId="36" fillId="17" borderId="3" xfId="0" applyFont="1" applyFill="1" applyBorder="1" applyAlignment="1">
      <alignment horizontal="left" vertical="top" wrapText="1"/>
    </xf>
    <xf numFmtId="0" fontId="36" fillId="17" borderId="37" xfId="0" applyFont="1" applyFill="1" applyBorder="1" applyAlignment="1">
      <alignment horizontal="left" vertical="top" wrapText="1"/>
    </xf>
    <xf numFmtId="0" fontId="35" fillId="15" borderId="52" xfId="0" applyFont="1" applyFill="1" applyBorder="1" applyAlignment="1">
      <alignment horizontal="left" vertical="top" wrapText="1"/>
    </xf>
    <xf numFmtId="0" fontId="35" fillId="18" borderId="28" xfId="0" applyFont="1" applyFill="1" applyBorder="1" applyAlignment="1">
      <alignment horizontal="left" vertical="top" wrapText="1"/>
    </xf>
    <xf numFmtId="15" fontId="35" fillId="15" borderId="50" xfId="0" applyNumberFormat="1" applyFont="1" applyFill="1" applyBorder="1" applyAlignment="1">
      <alignment horizontal="left" vertical="top" wrapText="1"/>
    </xf>
    <xf numFmtId="0" fontId="35" fillId="18" borderId="57" xfId="0" applyFont="1" applyFill="1" applyBorder="1" applyAlignment="1">
      <alignment horizontal="left" vertical="top" wrapText="1"/>
    </xf>
    <xf numFmtId="20" fontId="35" fillId="15" borderId="26" xfId="0" applyNumberFormat="1" applyFont="1" applyFill="1" applyBorder="1" applyAlignment="1">
      <alignment horizontal="left" vertical="top" wrapText="1"/>
    </xf>
    <xf numFmtId="20" fontId="35" fillId="15" borderId="28" xfId="0" applyNumberFormat="1" applyFont="1" applyFill="1" applyBorder="1" applyAlignment="1">
      <alignment horizontal="left" vertical="top" wrapText="1"/>
    </xf>
    <xf numFmtId="0" fontId="35" fillId="15" borderId="37" xfId="0" applyFont="1" applyFill="1" applyBorder="1" applyAlignment="1">
      <alignment horizontal="left" vertical="top" wrapText="1"/>
    </xf>
    <xf numFmtId="0" fontId="35" fillId="15" borderId="26" xfId="0" applyFont="1" applyFill="1" applyBorder="1" applyAlignment="1">
      <alignment horizontal="left" vertical="top" wrapText="1"/>
    </xf>
    <xf numFmtId="0" fontId="35" fillId="15" borderId="65" xfId="0" applyFont="1" applyFill="1" applyBorder="1" applyAlignment="1">
      <alignment horizontal="left" vertical="top" wrapText="1"/>
    </xf>
    <xf numFmtId="0" fontId="35" fillId="15" borderId="54" xfId="0" applyFont="1" applyFill="1" applyBorder="1" applyAlignment="1">
      <alignment horizontal="left" vertical="top" wrapText="1"/>
    </xf>
    <xf numFmtId="0" fontId="35" fillId="15" borderId="55" xfId="0" applyFont="1" applyFill="1" applyBorder="1" applyAlignment="1">
      <alignment horizontal="left" vertical="top" wrapText="1"/>
    </xf>
    <xf numFmtId="0" fontId="35" fillId="15" borderId="39" xfId="0" applyFont="1" applyFill="1" applyBorder="1" applyAlignment="1">
      <alignment horizontal="left" vertical="top" wrapText="1"/>
    </xf>
    <xf numFmtId="0" fontId="35" fillId="15" borderId="48" xfId="0" applyFont="1" applyFill="1" applyBorder="1" applyAlignment="1">
      <alignment horizontal="left" vertical="top" wrapText="1"/>
    </xf>
    <xf numFmtId="0" fontId="35" fillId="15" borderId="3" xfId="0" applyFont="1" applyFill="1" applyBorder="1" applyAlignment="1">
      <alignment horizontal="left" vertical="top" wrapText="1"/>
    </xf>
    <xf numFmtId="0" fontId="19" fillId="15" borderId="26" xfId="1" applyFill="1" applyBorder="1" applyAlignment="1">
      <alignment horizontal="left" vertical="top" wrapText="1"/>
    </xf>
    <xf numFmtId="0" fontId="35" fillId="15" borderId="72" xfId="0" applyFont="1" applyFill="1" applyBorder="1" applyAlignment="1">
      <alignment horizontal="left" vertical="top" wrapText="1"/>
    </xf>
    <xf numFmtId="0" fontId="35" fillId="19" borderId="57" xfId="0" applyFont="1" applyFill="1" applyBorder="1" applyAlignment="1">
      <alignment horizontal="left" vertical="top" wrapText="1"/>
    </xf>
    <xf numFmtId="0" fontId="35" fillId="15" borderId="28" xfId="0" applyFont="1" applyFill="1" applyBorder="1" applyAlignment="1">
      <alignment horizontal="left" vertical="top" wrapText="1"/>
    </xf>
    <xf numFmtId="0" fontId="35" fillId="15" borderId="2" xfId="0" applyFont="1" applyFill="1" applyBorder="1" applyAlignment="1">
      <alignment horizontal="left" vertical="top" wrapText="1"/>
    </xf>
    <xf numFmtId="0" fontId="35" fillId="19" borderId="65" xfId="0" applyFont="1" applyFill="1" applyBorder="1" applyAlignment="1">
      <alignment horizontal="left" vertical="top" wrapText="1"/>
    </xf>
    <xf numFmtId="0" fontId="35" fillId="19" borderId="63" xfId="0" applyFont="1" applyFill="1" applyBorder="1" applyAlignment="1">
      <alignment horizontal="left" vertical="top" wrapText="1"/>
    </xf>
    <xf numFmtId="0" fontId="19" fillId="15" borderId="63" xfId="1" applyFill="1" applyBorder="1" applyAlignment="1">
      <alignment horizontal="left" vertical="top" wrapText="1"/>
    </xf>
    <xf numFmtId="0" fontId="35" fillId="20" borderId="27" xfId="0" applyFont="1" applyFill="1" applyBorder="1" applyAlignment="1">
      <alignment horizontal="center" vertical="center" wrapText="1"/>
    </xf>
    <xf numFmtId="0" fontId="35" fillId="20" borderId="36" xfId="0" applyFont="1" applyFill="1" applyBorder="1" applyAlignment="1">
      <alignment horizontal="center" vertical="top" wrapText="1"/>
    </xf>
    <xf numFmtId="0" fontId="35" fillId="20" borderId="27" xfId="0" applyFont="1" applyFill="1" applyBorder="1" applyAlignment="1">
      <alignment horizontal="center" vertical="top" wrapText="1"/>
    </xf>
    <xf numFmtId="0" fontId="0" fillId="9" borderId="39" xfId="0" applyFill="1" applyBorder="1" applyAlignment="1">
      <alignment horizontal="left" vertical="top" wrapText="1"/>
    </xf>
    <xf numFmtId="0" fontId="0" fillId="9" borderId="2" xfId="0" applyFill="1" applyBorder="1" applyAlignment="1">
      <alignment horizontal="left" vertical="top" wrapText="1"/>
    </xf>
    <xf numFmtId="0" fontId="0" fillId="9" borderId="37" xfId="0" applyFill="1" applyBorder="1" applyAlignment="1" applyProtection="1">
      <alignment horizontal="left" vertical="top" wrapText="1"/>
      <protection locked="0"/>
    </xf>
    <xf numFmtId="0" fontId="0" fillId="7" borderId="37" xfId="0" applyFill="1" applyBorder="1" applyAlignment="1" applyProtection="1">
      <alignment horizontal="left" vertical="top" wrapText="1"/>
      <protection locked="0"/>
    </xf>
    <xf numFmtId="0" fontId="0" fillId="7" borderId="29" xfId="0" applyFill="1" applyBorder="1" applyAlignment="1" applyProtection="1">
      <alignment horizontal="left" vertical="top" wrapText="1"/>
      <protection locked="0"/>
    </xf>
    <xf numFmtId="0" fontId="0" fillId="0" borderId="0" xfId="0" applyAlignment="1">
      <alignment horizontal="left" vertical="top" wrapText="1"/>
    </xf>
    <xf numFmtId="0" fontId="0" fillId="0" borderId="37" xfId="0" applyBorder="1" applyAlignment="1">
      <alignment horizontal="left" vertical="top" wrapText="1"/>
    </xf>
    <xf numFmtId="0" fontId="35" fillId="18" borderId="26" xfId="0" applyFont="1" applyFill="1" applyBorder="1" applyAlignment="1">
      <alignment vertical="top" wrapText="1"/>
    </xf>
    <xf numFmtId="0" fontId="35" fillId="20" borderId="36" xfId="0" applyFont="1" applyFill="1" applyBorder="1" applyAlignment="1">
      <alignment vertical="top" wrapText="1"/>
    </xf>
    <xf numFmtId="0" fontId="35" fillId="20" borderId="27" xfId="0" applyFont="1" applyFill="1" applyBorder="1" applyAlignment="1">
      <alignment vertical="top" wrapText="1"/>
    </xf>
    <xf numFmtId="0" fontId="0" fillId="0" borderId="37" xfId="0" applyBorder="1" applyAlignment="1">
      <alignment horizontal="center" vertical="top" wrapText="1"/>
    </xf>
    <xf numFmtId="0" fontId="1" fillId="7" borderId="2" xfId="0" applyFont="1" applyFill="1" applyBorder="1" applyAlignment="1" applyProtection="1">
      <alignment horizontal="left" vertical="top" wrapText="1"/>
      <protection locked="0"/>
    </xf>
    <xf numFmtId="0" fontId="16" fillId="12" borderId="32" xfId="0" applyFont="1" applyFill="1" applyBorder="1" applyAlignment="1">
      <alignment horizontal="center" vertical="center" wrapText="1"/>
    </xf>
    <xf numFmtId="0" fontId="16" fillId="12" borderId="33" xfId="0" applyFont="1" applyFill="1" applyBorder="1" applyAlignment="1">
      <alignment horizontal="center" vertical="center" wrapText="1"/>
    </xf>
    <xf numFmtId="0" fontId="16" fillId="12" borderId="34" xfId="0" applyFont="1" applyFill="1" applyBorder="1" applyAlignment="1">
      <alignment horizontal="center" vertical="center" wrapText="1"/>
    </xf>
    <xf numFmtId="0" fontId="16" fillId="12" borderId="49" xfId="0" applyFont="1" applyFill="1" applyBorder="1" applyAlignment="1">
      <alignment horizontal="center" vertical="center" wrapText="1"/>
    </xf>
    <xf numFmtId="0" fontId="16" fillId="12" borderId="32" xfId="0" applyFont="1" applyFill="1" applyBorder="1" applyAlignment="1">
      <alignment horizontal="left" vertical="center" wrapText="1"/>
    </xf>
    <xf numFmtId="0" fontId="16" fillId="12" borderId="33" xfId="0" applyFont="1" applyFill="1" applyBorder="1" applyAlignment="1">
      <alignment horizontal="left" vertical="center" wrapText="1"/>
    </xf>
    <xf numFmtId="0" fontId="16" fillId="12" borderId="34" xfId="0" applyFont="1" applyFill="1" applyBorder="1" applyAlignment="1">
      <alignment horizontal="left" vertical="center" wrapText="1"/>
    </xf>
    <xf numFmtId="0" fontId="16" fillId="0" borderId="36" xfId="0" applyFont="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2">
    <cellStyle name="Hyperlink" xfId="1" builtinId="8"/>
    <cellStyle name="Normal" xfId="0" builtinId="0"/>
  </cellStyles>
  <dxfs count="14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alignment vertical="top" textRotation="0" wrapText="1" indent="0" justifyLastLine="0" shrinkToFit="0" readingOrder="0"/>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4"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ddd"/>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4"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ddd"/>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4"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ddd"/>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4"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ddd"/>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5"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4"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ddd"/>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5"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colors>
    <mruColors>
      <color rgb="FF023C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5" Type="http://schemas.openxmlformats.org/officeDocument/2006/relationships/customXml" Target="../customXml/item2.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19050</xdr:rowOff>
    </xdr:from>
    <xdr:to>
      <xdr:col>2</xdr:col>
      <xdr:colOff>2505075</xdr:colOff>
      <xdr:row>26</xdr:row>
      <xdr:rowOff>114300</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0" y="1733550"/>
          <a:ext cx="11626663" cy="3905250"/>
          <a:chOff x="4067736" y="1905000"/>
          <a:chExt cx="9820648" cy="3899461"/>
        </a:xfrm>
      </xdr:grpSpPr>
      <xdr:grpSp>
        <xdr:nvGrpSpPr>
          <xdr:cNvPr id="97" name="Group 96">
            <a:extLst>
              <a:ext uri="{FF2B5EF4-FFF2-40B4-BE49-F238E27FC236}">
                <a16:creationId xmlns:a16="http://schemas.microsoft.com/office/drawing/2014/main" id="{00000000-0008-0000-0000-000061000000}"/>
              </a:ext>
            </a:extLst>
          </xdr:cNvPr>
          <xdr:cNvGrpSpPr/>
        </xdr:nvGrpSpPr>
        <xdr:grpSpPr>
          <a:xfrm>
            <a:off x="4067736" y="1905000"/>
            <a:ext cx="9820648" cy="3899461"/>
            <a:chOff x="4067736" y="1905000"/>
            <a:chExt cx="9820648" cy="3899461"/>
          </a:xfrm>
        </xdr:grpSpPr>
        <xdr:sp macro="" textlink="">
          <xdr:nvSpPr>
            <xdr:cNvPr id="3" name="Rectangle 2">
              <a:extLst>
                <a:ext uri="{FF2B5EF4-FFF2-40B4-BE49-F238E27FC236}">
                  <a16:creationId xmlns:a16="http://schemas.microsoft.com/office/drawing/2014/main" id="{00000000-0008-0000-0000-000003000000}"/>
                </a:ext>
              </a:extLst>
            </xdr:cNvPr>
            <xdr:cNvSpPr/>
          </xdr:nvSpPr>
          <xdr:spPr>
            <a:xfrm>
              <a:off x="8006229" y="1905000"/>
              <a:ext cx="2179171" cy="1028700"/>
            </a:xfrm>
            <a:prstGeom prst="rect">
              <a:avLst/>
            </a:prstGeom>
            <a:ln/>
          </xdr:spPr>
          <xdr:style>
            <a:lnRef idx="3">
              <a:schemeClr val="lt1"/>
            </a:lnRef>
            <a:fillRef idx="1">
              <a:schemeClr val="accent4"/>
            </a:fillRef>
            <a:effectRef idx="1">
              <a:schemeClr val="accent4"/>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defTabSz="914400" rtl="0" eaLnBrk="1" latinLnBrk="0" hangingPunct="1"/>
              <a:r>
                <a:rPr lang="en-US" sz="1800" kern="1200">
                  <a:solidFill>
                    <a:schemeClr val="bg1"/>
                  </a:solidFill>
                  <a:latin typeface="+mn-lt"/>
                  <a:ea typeface="+mn-ea"/>
                  <a:cs typeface="+mn-cs"/>
                </a:rPr>
                <a:t>Programme</a:t>
              </a:r>
            </a:p>
          </xdr:txBody>
        </xdr:sp>
        <xdr:sp macro="" textlink="">
          <xdr:nvSpPr>
            <xdr:cNvPr id="4" name="Rectangle 3">
              <a:extLst>
                <a:ext uri="{FF2B5EF4-FFF2-40B4-BE49-F238E27FC236}">
                  <a16:creationId xmlns:a16="http://schemas.microsoft.com/office/drawing/2014/main" id="{00000000-0008-0000-0000-000004000000}"/>
                </a:ext>
              </a:extLst>
            </xdr:cNvPr>
            <xdr:cNvSpPr/>
          </xdr:nvSpPr>
          <xdr:spPr>
            <a:xfrm>
              <a:off x="5513294" y="3317875"/>
              <a:ext cx="2273860" cy="1047750"/>
            </a:xfrm>
            <a:prstGeom prst="rect">
              <a:avLst/>
            </a:prstGeom>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a:t>Session</a:t>
              </a:r>
            </a:p>
          </xdr:txBody>
        </xdr:sp>
        <xdr:sp macro="" textlink="">
          <xdr:nvSpPr>
            <xdr:cNvPr id="5" name="Rectangle 4">
              <a:extLst>
                <a:ext uri="{FF2B5EF4-FFF2-40B4-BE49-F238E27FC236}">
                  <a16:creationId xmlns:a16="http://schemas.microsoft.com/office/drawing/2014/main" id="{00000000-0008-0000-0000-000005000000}"/>
                </a:ext>
              </a:extLst>
            </xdr:cNvPr>
            <xdr:cNvSpPr/>
          </xdr:nvSpPr>
          <xdr:spPr>
            <a:xfrm>
              <a:off x="10493375" y="3317875"/>
              <a:ext cx="2179171" cy="1028700"/>
            </a:xfrm>
            <a:prstGeom prst="rect">
              <a:avLst/>
            </a:prstGeom>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a:t>Session</a:t>
              </a:r>
            </a:p>
          </xdr:txBody>
        </xdr:sp>
        <xdr:sp macro="" textlink="">
          <xdr:nvSpPr>
            <xdr:cNvPr id="6" name="Rectangle 5">
              <a:extLst>
                <a:ext uri="{FF2B5EF4-FFF2-40B4-BE49-F238E27FC236}">
                  <a16:creationId xmlns:a16="http://schemas.microsoft.com/office/drawing/2014/main" id="{00000000-0008-0000-0000-000006000000}"/>
                </a:ext>
              </a:extLst>
            </xdr:cNvPr>
            <xdr:cNvSpPr/>
          </xdr:nvSpPr>
          <xdr:spPr>
            <a:xfrm>
              <a:off x="4067736" y="4775761"/>
              <a:ext cx="1003300"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 1</a:t>
              </a:r>
            </a:p>
          </xdr:txBody>
        </xdr:sp>
        <xdr:cxnSp macro="">
          <xdr:nvCxnSpPr>
            <xdr:cNvPr id="7" name="Straight Connector 6">
              <a:extLst>
                <a:ext uri="{FF2B5EF4-FFF2-40B4-BE49-F238E27FC236}">
                  <a16:creationId xmlns:a16="http://schemas.microsoft.com/office/drawing/2014/main" id="{00000000-0008-0000-0000-000007000000}"/>
                </a:ext>
              </a:extLst>
            </xdr:cNvPr>
            <xdr:cNvCxnSpPr>
              <a:stCxn id="3" idx="2"/>
              <a:endCxn id="5" idx="0"/>
            </xdr:cNvCxnSpPr>
          </xdr:nvCxnSpPr>
          <xdr:spPr>
            <a:xfrm>
              <a:off x="9095815" y="2933700"/>
              <a:ext cx="2487146" cy="384175"/>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00000000-0008-0000-0000-000008000000}"/>
                </a:ext>
              </a:extLst>
            </xdr:cNvPr>
            <xdr:cNvCxnSpPr>
              <a:cxnSpLocks/>
              <a:stCxn id="4" idx="2"/>
              <a:endCxn id="6" idx="0"/>
            </xdr:cNvCxnSpPr>
          </xdr:nvCxnSpPr>
          <xdr:spPr>
            <a:xfrm flipH="1">
              <a:off x="4569386" y="4365625"/>
              <a:ext cx="2080838" cy="410136"/>
            </a:xfrm>
            <a:prstGeom prst="line">
              <a:avLst/>
            </a:prstGeom>
          </xdr:spPr>
          <xdr:style>
            <a:lnRef idx="1">
              <a:schemeClr val="accent1"/>
            </a:lnRef>
            <a:fillRef idx="0">
              <a:schemeClr val="accent1"/>
            </a:fillRef>
            <a:effectRef idx="0">
              <a:schemeClr val="accent1"/>
            </a:effectRef>
            <a:fontRef idx="minor">
              <a:schemeClr val="tx1"/>
            </a:fontRef>
          </xdr:style>
        </xdr:cxnSp>
        <xdr:sp macro="" textlink="">
          <xdr:nvSpPr>
            <xdr:cNvPr id="9" name="Rectangle 8">
              <a:extLst>
                <a:ext uri="{FF2B5EF4-FFF2-40B4-BE49-F238E27FC236}">
                  <a16:creationId xmlns:a16="http://schemas.microsoft.com/office/drawing/2014/main" id="{00000000-0008-0000-0000-000009000000}"/>
                </a:ext>
              </a:extLst>
            </xdr:cNvPr>
            <xdr:cNvSpPr/>
          </xdr:nvSpPr>
          <xdr:spPr>
            <a:xfrm>
              <a:off x="5289176" y="4772398"/>
              <a:ext cx="1061010"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 2</a:t>
              </a:r>
            </a:p>
          </xdr:txBody>
        </xdr:sp>
        <xdr:sp macro="" textlink="">
          <xdr:nvSpPr>
            <xdr:cNvPr id="10" name="Rectangle 9">
              <a:extLst>
                <a:ext uri="{FF2B5EF4-FFF2-40B4-BE49-F238E27FC236}">
                  <a16:creationId xmlns:a16="http://schemas.microsoft.com/office/drawing/2014/main" id="{00000000-0008-0000-0000-00000A000000}"/>
                </a:ext>
              </a:extLst>
            </xdr:cNvPr>
            <xdr:cNvSpPr/>
          </xdr:nvSpPr>
          <xdr:spPr>
            <a:xfrm>
              <a:off x="6547037" y="4761193"/>
              <a:ext cx="1050552"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 3</a:t>
              </a:r>
            </a:p>
          </xdr:txBody>
        </xdr:sp>
        <xdr:sp macro="" textlink="">
          <xdr:nvSpPr>
            <xdr:cNvPr id="11" name="Rectangle 10">
              <a:extLst>
                <a:ext uri="{FF2B5EF4-FFF2-40B4-BE49-F238E27FC236}">
                  <a16:creationId xmlns:a16="http://schemas.microsoft.com/office/drawing/2014/main" id="{00000000-0008-0000-0000-00000B000000}"/>
                </a:ext>
              </a:extLst>
            </xdr:cNvPr>
            <xdr:cNvSpPr/>
          </xdr:nvSpPr>
          <xdr:spPr>
            <a:xfrm>
              <a:off x="7727016" y="4751481"/>
              <a:ext cx="994336"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 4</a:t>
              </a:r>
            </a:p>
          </xdr:txBody>
        </xdr:sp>
        <xdr:sp macro="" textlink="">
          <xdr:nvSpPr>
            <xdr:cNvPr id="12" name="Rectangle 11">
              <a:extLst>
                <a:ext uri="{FF2B5EF4-FFF2-40B4-BE49-F238E27FC236}">
                  <a16:creationId xmlns:a16="http://schemas.microsoft.com/office/drawing/2014/main" id="{00000000-0008-0000-0000-00000C000000}"/>
                </a:ext>
              </a:extLst>
            </xdr:cNvPr>
            <xdr:cNvSpPr/>
          </xdr:nvSpPr>
          <xdr:spPr>
            <a:xfrm>
              <a:off x="9462060" y="4740275"/>
              <a:ext cx="998818"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 1</a:t>
              </a:r>
            </a:p>
          </xdr:txBody>
        </xdr:sp>
        <xdr:sp macro="" textlink="">
          <xdr:nvSpPr>
            <xdr:cNvPr id="13" name="Rectangle 12">
              <a:extLst>
                <a:ext uri="{FF2B5EF4-FFF2-40B4-BE49-F238E27FC236}">
                  <a16:creationId xmlns:a16="http://schemas.microsoft.com/office/drawing/2014/main" id="{00000000-0008-0000-0000-00000D000000}"/>
                </a:ext>
              </a:extLst>
            </xdr:cNvPr>
            <xdr:cNvSpPr/>
          </xdr:nvSpPr>
          <xdr:spPr>
            <a:xfrm>
              <a:off x="10653246" y="4759325"/>
              <a:ext cx="998817"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 2</a:t>
              </a:r>
            </a:p>
          </xdr:txBody>
        </xdr:sp>
        <xdr:sp macro="" textlink="">
          <xdr:nvSpPr>
            <xdr:cNvPr id="14" name="Rectangle 13">
              <a:extLst>
                <a:ext uri="{FF2B5EF4-FFF2-40B4-BE49-F238E27FC236}">
                  <a16:creationId xmlns:a16="http://schemas.microsoft.com/office/drawing/2014/main" id="{00000000-0008-0000-0000-00000E000000}"/>
                </a:ext>
              </a:extLst>
            </xdr:cNvPr>
            <xdr:cNvSpPr/>
          </xdr:nvSpPr>
          <xdr:spPr>
            <a:xfrm>
              <a:off x="11760013" y="4759325"/>
              <a:ext cx="994336"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 3</a:t>
              </a:r>
            </a:p>
          </xdr:txBody>
        </xdr:sp>
        <xdr:sp macro="" textlink="">
          <xdr:nvSpPr>
            <xdr:cNvPr id="15" name="Rectangle 14">
              <a:extLst>
                <a:ext uri="{FF2B5EF4-FFF2-40B4-BE49-F238E27FC236}">
                  <a16:creationId xmlns:a16="http://schemas.microsoft.com/office/drawing/2014/main" id="{00000000-0008-0000-0000-00000F000000}"/>
                </a:ext>
              </a:extLst>
            </xdr:cNvPr>
            <xdr:cNvSpPr/>
          </xdr:nvSpPr>
          <xdr:spPr>
            <a:xfrm>
              <a:off x="12894049" y="4759325"/>
              <a:ext cx="994335"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 4</a:t>
              </a:r>
            </a:p>
          </xdr:txBody>
        </xdr:sp>
        <xdr:cxnSp macro="">
          <xdr:nvCxnSpPr>
            <xdr:cNvPr id="16" name="Straight Connector 15">
              <a:extLst>
                <a:ext uri="{FF2B5EF4-FFF2-40B4-BE49-F238E27FC236}">
                  <a16:creationId xmlns:a16="http://schemas.microsoft.com/office/drawing/2014/main" id="{00000000-0008-0000-0000-000010000000}"/>
                </a:ext>
              </a:extLst>
            </xdr:cNvPr>
            <xdr:cNvCxnSpPr>
              <a:stCxn id="4" idx="2"/>
              <a:endCxn id="9" idx="0"/>
            </xdr:cNvCxnSpPr>
          </xdr:nvCxnSpPr>
          <xdr:spPr>
            <a:xfrm flipH="1">
              <a:off x="5819681" y="4365625"/>
              <a:ext cx="830543" cy="406773"/>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7" name="Straight Connector 16">
              <a:extLst>
                <a:ext uri="{FF2B5EF4-FFF2-40B4-BE49-F238E27FC236}">
                  <a16:creationId xmlns:a16="http://schemas.microsoft.com/office/drawing/2014/main" id="{00000000-0008-0000-0000-000011000000}"/>
                </a:ext>
              </a:extLst>
            </xdr:cNvPr>
            <xdr:cNvCxnSpPr>
              <a:stCxn id="4" idx="2"/>
              <a:endCxn id="10" idx="0"/>
            </xdr:cNvCxnSpPr>
          </xdr:nvCxnSpPr>
          <xdr:spPr>
            <a:xfrm>
              <a:off x="6650224" y="4365625"/>
              <a:ext cx="422089" cy="395568"/>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8" name="Straight Connector 17">
              <a:extLst>
                <a:ext uri="{FF2B5EF4-FFF2-40B4-BE49-F238E27FC236}">
                  <a16:creationId xmlns:a16="http://schemas.microsoft.com/office/drawing/2014/main" id="{00000000-0008-0000-0000-000012000000}"/>
                </a:ext>
              </a:extLst>
            </xdr:cNvPr>
            <xdr:cNvCxnSpPr>
              <a:stCxn id="4" idx="2"/>
              <a:endCxn id="11" idx="0"/>
            </xdr:cNvCxnSpPr>
          </xdr:nvCxnSpPr>
          <xdr:spPr>
            <a:xfrm>
              <a:off x="6650224" y="4365625"/>
              <a:ext cx="1573960" cy="385856"/>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9" name="Straight Connector 18">
              <a:extLst>
                <a:ext uri="{FF2B5EF4-FFF2-40B4-BE49-F238E27FC236}">
                  <a16:creationId xmlns:a16="http://schemas.microsoft.com/office/drawing/2014/main" id="{00000000-0008-0000-0000-000013000000}"/>
                </a:ext>
              </a:extLst>
            </xdr:cNvPr>
            <xdr:cNvCxnSpPr>
              <a:stCxn id="5" idx="2"/>
              <a:endCxn id="12" idx="0"/>
            </xdr:cNvCxnSpPr>
          </xdr:nvCxnSpPr>
          <xdr:spPr>
            <a:xfrm flipH="1">
              <a:off x="9961469" y="4346575"/>
              <a:ext cx="1621492" cy="39370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20" name="Straight Connector 19">
              <a:extLst>
                <a:ext uri="{FF2B5EF4-FFF2-40B4-BE49-F238E27FC236}">
                  <a16:creationId xmlns:a16="http://schemas.microsoft.com/office/drawing/2014/main" id="{00000000-0008-0000-0000-000014000000}"/>
                </a:ext>
              </a:extLst>
            </xdr:cNvPr>
            <xdr:cNvCxnSpPr>
              <a:stCxn id="5" idx="2"/>
              <a:endCxn id="13" idx="0"/>
            </xdr:cNvCxnSpPr>
          </xdr:nvCxnSpPr>
          <xdr:spPr>
            <a:xfrm flipH="1">
              <a:off x="11152655" y="4346575"/>
              <a:ext cx="430306" cy="41275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21" name="Straight Connector 20">
              <a:extLst>
                <a:ext uri="{FF2B5EF4-FFF2-40B4-BE49-F238E27FC236}">
                  <a16:creationId xmlns:a16="http://schemas.microsoft.com/office/drawing/2014/main" id="{00000000-0008-0000-0000-000015000000}"/>
                </a:ext>
              </a:extLst>
            </xdr:cNvPr>
            <xdr:cNvCxnSpPr>
              <a:stCxn id="5" idx="2"/>
              <a:endCxn id="14" idx="0"/>
            </xdr:cNvCxnSpPr>
          </xdr:nvCxnSpPr>
          <xdr:spPr>
            <a:xfrm>
              <a:off x="11582961" y="4346575"/>
              <a:ext cx="674220" cy="41275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22" name="Straight Connector 21">
              <a:extLst>
                <a:ext uri="{FF2B5EF4-FFF2-40B4-BE49-F238E27FC236}">
                  <a16:creationId xmlns:a16="http://schemas.microsoft.com/office/drawing/2014/main" id="{00000000-0008-0000-0000-000016000000}"/>
                </a:ext>
              </a:extLst>
            </xdr:cNvPr>
            <xdr:cNvCxnSpPr>
              <a:stCxn id="5" idx="2"/>
              <a:endCxn id="15" idx="0"/>
            </xdr:cNvCxnSpPr>
          </xdr:nvCxnSpPr>
          <xdr:spPr>
            <a:xfrm>
              <a:off x="11582961" y="4346575"/>
              <a:ext cx="1808256" cy="412750"/>
            </a:xfrm>
            <a:prstGeom prst="line">
              <a:avLst/>
            </a:prstGeom>
          </xdr:spPr>
          <xdr:style>
            <a:lnRef idx="1">
              <a:schemeClr val="accent1"/>
            </a:lnRef>
            <a:fillRef idx="0">
              <a:schemeClr val="accent1"/>
            </a:fillRef>
            <a:effectRef idx="0">
              <a:schemeClr val="accent1"/>
            </a:effectRef>
            <a:fontRef idx="minor">
              <a:schemeClr val="tx1"/>
            </a:fontRef>
          </xdr:style>
        </xdr:cxnSp>
      </xdr:grpSp>
      <xdr:cxnSp macro="">
        <xdr:nvCxnSpPr>
          <xdr:cNvPr id="23" name="Straight Connector 22">
            <a:extLst>
              <a:ext uri="{FF2B5EF4-FFF2-40B4-BE49-F238E27FC236}">
                <a16:creationId xmlns:a16="http://schemas.microsoft.com/office/drawing/2014/main" id="{00000000-0008-0000-0000-000017000000}"/>
              </a:ext>
            </a:extLst>
          </xdr:cNvPr>
          <xdr:cNvCxnSpPr>
            <a:stCxn id="3" idx="2"/>
            <a:endCxn id="4" idx="0"/>
          </xdr:cNvCxnSpPr>
        </xdr:nvCxnSpPr>
        <xdr:spPr>
          <a:xfrm flipH="1">
            <a:off x="6650224" y="2933700"/>
            <a:ext cx="2445591" cy="384175"/>
          </a:xfrm>
          <a:prstGeom prst="line">
            <a:avLst/>
          </a:prstGeom>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1000125</xdr:colOff>
      <xdr:row>29</xdr:row>
      <xdr:rowOff>28575</xdr:rowOff>
    </xdr:from>
    <xdr:to>
      <xdr:col>2</xdr:col>
      <xdr:colOff>2552700</xdr:colOff>
      <xdr:row>49</xdr:row>
      <xdr:rowOff>95250</xdr:rowOff>
    </xdr:to>
    <xdr:grpSp>
      <xdr:nvGrpSpPr>
        <xdr:cNvPr id="99" name="Group 98">
          <a:extLst>
            <a:ext uri="{FF2B5EF4-FFF2-40B4-BE49-F238E27FC236}">
              <a16:creationId xmlns:a16="http://schemas.microsoft.com/office/drawing/2014/main" id="{00000000-0008-0000-0000-000063000000}"/>
            </a:ext>
          </a:extLst>
        </xdr:cNvPr>
        <xdr:cNvGrpSpPr/>
      </xdr:nvGrpSpPr>
      <xdr:grpSpPr>
        <a:xfrm>
          <a:off x="1000125" y="6270251"/>
          <a:ext cx="10674163" cy="3876675"/>
          <a:chOff x="5020235" y="6105525"/>
          <a:chExt cx="8593230" cy="3873500"/>
        </a:xfrm>
      </xdr:grpSpPr>
      <xdr:sp macro="" textlink="">
        <xdr:nvSpPr>
          <xdr:cNvPr id="24" name="Rectangle 23">
            <a:extLst>
              <a:ext uri="{FF2B5EF4-FFF2-40B4-BE49-F238E27FC236}">
                <a16:creationId xmlns:a16="http://schemas.microsoft.com/office/drawing/2014/main" id="{00000000-0008-0000-0000-000018000000}"/>
              </a:ext>
            </a:extLst>
          </xdr:cNvPr>
          <xdr:cNvSpPr/>
        </xdr:nvSpPr>
        <xdr:spPr>
          <a:xfrm>
            <a:off x="7992782" y="6105525"/>
            <a:ext cx="2483971" cy="1028700"/>
          </a:xfrm>
          <a:prstGeom prst="rect">
            <a:avLst/>
          </a:prstGeom>
          <a:ln/>
        </xdr:spPr>
        <xdr:style>
          <a:lnRef idx="3">
            <a:schemeClr val="lt1"/>
          </a:lnRef>
          <a:fillRef idx="1">
            <a:schemeClr val="accent4"/>
          </a:fillRef>
          <a:effectRef idx="1">
            <a:schemeClr val="accent4"/>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defTabSz="914400" rtl="0" eaLnBrk="1" latinLnBrk="0" hangingPunct="1"/>
            <a:r>
              <a:rPr lang="zh-TW" altLang="en-US" sz="1800" kern="1200">
                <a:solidFill>
                  <a:schemeClr val="bg1"/>
                </a:solidFill>
                <a:latin typeface="+mn-lt"/>
                <a:ea typeface="+mn-ea"/>
                <a:cs typeface="+mn-cs"/>
              </a:rPr>
              <a:t>就業探索與規劃 </a:t>
            </a:r>
            <a:r>
              <a:rPr lang="en-US" altLang="zh-TW" sz="1800" kern="1200">
                <a:solidFill>
                  <a:schemeClr val="bg1"/>
                </a:solidFill>
                <a:latin typeface="+mn-lt"/>
                <a:ea typeface="+mn-ea"/>
                <a:cs typeface="+mn-cs"/>
              </a:rPr>
              <a:t>- TTI DISC</a:t>
            </a:r>
            <a:r>
              <a:rPr lang="zh-TW" altLang="en-US" sz="1800" kern="1200">
                <a:solidFill>
                  <a:schemeClr val="bg1"/>
                </a:solidFill>
                <a:latin typeface="+mn-lt"/>
                <a:ea typeface="+mn-ea"/>
                <a:cs typeface="+mn-cs"/>
              </a:rPr>
              <a:t>人才測評</a:t>
            </a:r>
            <a:br>
              <a:rPr lang="en-US" altLang="zh-TW" sz="1800" kern="1200">
                <a:solidFill>
                  <a:schemeClr val="bg1"/>
                </a:solidFill>
                <a:latin typeface="+mn-lt"/>
                <a:ea typeface="+mn-ea"/>
                <a:cs typeface="+mn-cs"/>
              </a:rPr>
            </a:br>
            <a:r>
              <a:rPr lang="en-US" altLang="zh-TW" sz="1800" kern="1200">
                <a:solidFill>
                  <a:schemeClr val="bg1"/>
                </a:solidFill>
                <a:latin typeface="+mn-lt"/>
                <a:ea typeface="+mn-ea"/>
                <a:cs typeface="+mn-cs"/>
              </a:rPr>
              <a:t>(</a:t>
            </a:r>
            <a:r>
              <a:rPr lang="zh-TW" altLang="en-US" sz="1800" kern="1200">
                <a:solidFill>
                  <a:schemeClr val="bg1"/>
                </a:solidFill>
                <a:latin typeface="+mn-lt"/>
                <a:ea typeface="+mn-ea"/>
                <a:cs typeface="+mn-cs"/>
              </a:rPr>
              <a:t>行為風格與動機</a:t>
            </a:r>
            <a:r>
              <a:rPr lang="en-US" altLang="zh-TW" sz="1800" kern="1200">
                <a:solidFill>
                  <a:schemeClr val="bg1"/>
                </a:solidFill>
                <a:latin typeface="+mn-lt"/>
                <a:ea typeface="+mn-ea"/>
                <a:cs typeface="+mn-cs"/>
              </a:rPr>
              <a:t>)</a:t>
            </a:r>
            <a:r>
              <a:rPr lang="zh-TW" altLang="en-US" sz="1800" kern="1200">
                <a:solidFill>
                  <a:schemeClr val="bg1"/>
                </a:solidFill>
                <a:latin typeface="+mn-lt"/>
                <a:ea typeface="+mn-ea"/>
                <a:cs typeface="+mn-cs"/>
              </a:rPr>
              <a:t>分析 </a:t>
            </a:r>
            <a:endParaRPr lang="en-US" sz="1800" kern="1200">
              <a:solidFill>
                <a:schemeClr val="bg1"/>
              </a:solidFill>
              <a:latin typeface="+mn-lt"/>
              <a:ea typeface="+mn-ea"/>
              <a:cs typeface="+mn-cs"/>
            </a:endParaRPr>
          </a:p>
        </xdr:txBody>
      </xdr:sp>
      <xdr:sp macro="" textlink="">
        <xdr:nvSpPr>
          <xdr:cNvPr id="25" name="Rectangle 24">
            <a:extLst>
              <a:ext uri="{FF2B5EF4-FFF2-40B4-BE49-F238E27FC236}">
                <a16:creationId xmlns:a16="http://schemas.microsoft.com/office/drawing/2014/main" id="{00000000-0008-0000-0000-000019000000}"/>
              </a:ext>
            </a:extLst>
          </xdr:cNvPr>
          <xdr:cNvSpPr/>
        </xdr:nvSpPr>
        <xdr:spPr>
          <a:xfrm>
            <a:off x="5715000" y="7508875"/>
            <a:ext cx="2277782" cy="1047750"/>
          </a:xfrm>
          <a:prstGeom prst="rect">
            <a:avLst/>
          </a:prstGeom>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HK"/>
              <a:t>Group 1 </a:t>
            </a:r>
            <a:endParaRPr lang="en-US"/>
          </a:p>
        </xdr:txBody>
      </xdr:sp>
      <xdr:sp macro="" textlink="">
        <xdr:nvSpPr>
          <xdr:cNvPr id="26" name="Rectangle 25">
            <a:extLst>
              <a:ext uri="{FF2B5EF4-FFF2-40B4-BE49-F238E27FC236}">
                <a16:creationId xmlns:a16="http://schemas.microsoft.com/office/drawing/2014/main" id="{00000000-0008-0000-0000-00001A000000}"/>
              </a:ext>
            </a:extLst>
          </xdr:cNvPr>
          <xdr:cNvSpPr/>
        </xdr:nvSpPr>
        <xdr:spPr>
          <a:xfrm>
            <a:off x="10694521" y="7508875"/>
            <a:ext cx="2183653" cy="1028700"/>
          </a:xfrm>
          <a:prstGeom prst="rect">
            <a:avLst/>
          </a:prstGeom>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HK"/>
              <a:t>Group 2 </a:t>
            </a:r>
            <a:endParaRPr lang="en-US"/>
          </a:p>
        </xdr:txBody>
      </xdr:sp>
      <xdr:sp macro="" textlink="">
        <xdr:nvSpPr>
          <xdr:cNvPr id="27" name="Rectangle 26">
            <a:extLst>
              <a:ext uri="{FF2B5EF4-FFF2-40B4-BE49-F238E27FC236}">
                <a16:creationId xmlns:a16="http://schemas.microsoft.com/office/drawing/2014/main" id="{00000000-0008-0000-0000-00001B000000}"/>
              </a:ext>
            </a:extLst>
          </xdr:cNvPr>
          <xdr:cNvSpPr/>
        </xdr:nvSpPr>
        <xdr:spPr>
          <a:xfrm>
            <a:off x="5020235" y="8927913"/>
            <a:ext cx="1671358"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Workshop</a:t>
            </a:r>
          </a:p>
          <a:p>
            <a:pPr algn="ctr"/>
            <a:r>
              <a:rPr lang="en-US"/>
              <a:t>2022-09-29</a:t>
            </a:r>
          </a:p>
          <a:p>
            <a:pPr algn="ctr"/>
            <a:r>
              <a:rPr lang="en-US"/>
              <a:t>18:00 – 19:00</a:t>
            </a:r>
          </a:p>
        </xdr:txBody>
      </xdr:sp>
      <xdr:cxnSp macro="">
        <xdr:nvCxnSpPr>
          <xdr:cNvPr id="28" name="Straight Connector 27">
            <a:extLst>
              <a:ext uri="{FF2B5EF4-FFF2-40B4-BE49-F238E27FC236}">
                <a16:creationId xmlns:a16="http://schemas.microsoft.com/office/drawing/2014/main" id="{00000000-0008-0000-0000-00001C000000}"/>
              </a:ext>
            </a:extLst>
          </xdr:cNvPr>
          <xdr:cNvCxnSpPr>
            <a:cxnSpLocks/>
            <a:stCxn id="24" idx="2"/>
            <a:endCxn id="26" idx="0"/>
          </xdr:cNvCxnSpPr>
        </xdr:nvCxnSpPr>
        <xdr:spPr>
          <a:xfrm>
            <a:off x="9234768" y="7134225"/>
            <a:ext cx="2553820" cy="37465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29" name="Straight Connector 28">
            <a:extLst>
              <a:ext uri="{FF2B5EF4-FFF2-40B4-BE49-F238E27FC236}">
                <a16:creationId xmlns:a16="http://schemas.microsoft.com/office/drawing/2014/main" id="{00000000-0008-0000-0000-00001D000000}"/>
              </a:ext>
            </a:extLst>
          </xdr:cNvPr>
          <xdr:cNvCxnSpPr>
            <a:cxnSpLocks/>
            <a:stCxn id="25" idx="2"/>
            <a:endCxn id="27" idx="0"/>
          </xdr:cNvCxnSpPr>
        </xdr:nvCxnSpPr>
        <xdr:spPr>
          <a:xfrm flipH="1">
            <a:off x="5855914" y="8556625"/>
            <a:ext cx="997977" cy="371288"/>
          </a:xfrm>
          <a:prstGeom prst="line">
            <a:avLst/>
          </a:prstGeom>
        </xdr:spPr>
        <xdr:style>
          <a:lnRef idx="1">
            <a:schemeClr val="accent1"/>
          </a:lnRef>
          <a:fillRef idx="0">
            <a:schemeClr val="accent1"/>
          </a:fillRef>
          <a:effectRef idx="0">
            <a:schemeClr val="accent1"/>
          </a:effectRef>
          <a:fontRef idx="minor">
            <a:schemeClr val="tx1"/>
          </a:fontRef>
        </xdr:style>
      </xdr:cxnSp>
      <xdr:sp macro="" textlink="">
        <xdr:nvSpPr>
          <xdr:cNvPr id="30" name="Rectangle 29">
            <a:extLst>
              <a:ext uri="{FF2B5EF4-FFF2-40B4-BE49-F238E27FC236}">
                <a16:creationId xmlns:a16="http://schemas.microsoft.com/office/drawing/2014/main" id="{00000000-0008-0000-0000-00001E000000}"/>
              </a:ext>
            </a:extLst>
          </xdr:cNvPr>
          <xdr:cNvSpPr/>
        </xdr:nvSpPr>
        <xdr:spPr>
          <a:xfrm>
            <a:off x="6993964" y="8950325"/>
            <a:ext cx="1734110"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Interview</a:t>
            </a:r>
          </a:p>
          <a:p>
            <a:pPr algn="ctr"/>
            <a:r>
              <a:rPr lang="en-US"/>
              <a:t>2022-10-07</a:t>
            </a:r>
          </a:p>
          <a:p>
            <a:pPr algn="ctr"/>
            <a:r>
              <a:rPr lang="en-US"/>
              <a:t>10:30 – 11:30</a:t>
            </a:r>
          </a:p>
        </xdr:txBody>
      </xdr:sp>
      <xdr:sp macro="" textlink="">
        <xdr:nvSpPr>
          <xdr:cNvPr id="31" name="Rectangle 30">
            <a:extLst>
              <a:ext uri="{FF2B5EF4-FFF2-40B4-BE49-F238E27FC236}">
                <a16:creationId xmlns:a16="http://schemas.microsoft.com/office/drawing/2014/main" id="{00000000-0008-0000-0000-00001F000000}"/>
              </a:ext>
            </a:extLst>
          </xdr:cNvPr>
          <xdr:cNvSpPr/>
        </xdr:nvSpPr>
        <xdr:spPr>
          <a:xfrm>
            <a:off x="10054479" y="8931275"/>
            <a:ext cx="1607109"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Workshop</a:t>
            </a:r>
          </a:p>
          <a:p>
            <a:pPr algn="ctr"/>
            <a:r>
              <a:rPr lang="en-US"/>
              <a:t>2022-10-06</a:t>
            </a:r>
          </a:p>
          <a:p>
            <a:pPr algn="ctr"/>
            <a:r>
              <a:rPr lang="en-US"/>
              <a:t>18:00 – 19:00</a:t>
            </a:r>
          </a:p>
        </xdr:txBody>
      </xdr:sp>
      <xdr:sp macro="" textlink="">
        <xdr:nvSpPr>
          <xdr:cNvPr id="32" name="Rectangle 31">
            <a:extLst>
              <a:ext uri="{FF2B5EF4-FFF2-40B4-BE49-F238E27FC236}">
                <a16:creationId xmlns:a16="http://schemas.microsoft.com/office/drawing/2014/main" id="{00000000-0008-0000-0000-000020000000}"/>
              </a:ext>
            </a:extLst>
          </xdr:cNvPr>
          <xdr:cNvSpPr/>
        </xdr:nvSpPr>
        <xdr:spPr>
          <a:xfrm>
            <a:off x="11879356" y="8950325"/>
            <a:ext cx="1734109"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Interview</a:t>
            </a:r>
          </a:p>
          <a:p>
            <a:pPr algn="ctr"/>
            <a:r>
              <a:rPr lang="en-US"/>
              <a:t>2022-11-04</a:t>
            </a:r>
          </a:p>
          <a:p>
            <a:pPr algn="ctr"/>
            <a:r>
              <a:rPr lang="en-US"/>
              <a:t>18:00 – 19:00</a:t>
            </a:r>
          </a:p>
        </xdr:txBody>
      </xdr:sp>
      <xdr:cxnSp macro="">
        <xdr:nvCxnSpPr>
          <xdr:cNvPr id="33" name="Straight Connector 32">
            <a:extLst>
              <a:ext uri="{FF2B5EF4-FFF2-40B4-BE49-F238E27FC236}">
                <a16:creationId xmlns:a16="http://schemas.microsoft.com/office/drawing/2014/main" id="{00000000-0008-0000-0000-000021000000}"/>
              </a:ext>
            </a:extLst>
          </xdr:cNvPr>
          <xdr:cNvCxnSpPr>
            <a:cxnSpLocks/>
            <a:stCxn id="25" idx="2"/>
            <a:endCxn id="30" idx="0"/>
          </xdr:cNvCxnSpPr>
        </xdr:nvCxnSpPr>
        <xdr:spPr>
          <a:xfrm>
            <a:off x="6853891" y="8556625"/>
            <a:ext cx="1007128" cy="39370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34" name="Straight Connector 33">
            <a:extLst>
              <a:ext uri="{FF2B5EF4-FFF2-40B4-BE49-F238E27FC236}">
                <a16:creationId xmlns:a16="http://schemas.microsoft.com/office/drawing/2014/main" id="{00000000-0008-0000-0000-000022000000}"/>
              </a:ext>
            </a:extLst>
          </xdr:cNvPr>
          <xdr:cNvCxnSpPr>
            <a:cxnSpLocks/>
            <a:stCxn id="26" idx="2"/>
            <a:endCxn id="31" idx="0"/>
          </xdr:cNvCxnSpPr>
        </xdr:nvCxnSpPr>
        <xdr:spPr>
          <a:xfrm flipH="1">
            <a:off x="10858034" y="8537575"/>
            <a:ext cx="930554" cy="39370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35" name="Straight Connector 34">
            <a:extLst>
              <a:ext uri="{FF2B5EF4-FFF2-40B4-BE49-F238E27FC236}">
                <a16:creationId xmlns:a16="http://schemas.microsoft.com/office/drawing/2014/main" id="{00000000-0008-0000-0000-000023000000}"/>
              </a:ext>
            </a:extLst>
          </xdr:cNvPr>
          <xdr:cNvCxnSpPr>
            <a:cxnSpLocks/>
            <a:stCxn id="26" idx="2"/>
            <a:endCxn id="32" idx="0"/>
          </xdr:cNvCxnSpPr>
        </xdr:nvCxnSpPr>
        <xdr:spPr>
          <a:xfrm>
            <a:off x="11788588" y="8537575"/>
            <a:ext cx="957823" cy="41275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36" name="Straight Connector 35">
            <a:extLst>
              <a:ext uri="{FF2B5EF4-FFF2-40B4-BE49-F238E27FC236}">
                <a16:creationId xmlns:a16="http://schemas.microsoft.com/office/drawing/2014/main" id="{00000000-0008-0000-0000-000024000000}"/>
              </a:ext>
            </a:extLst>
          </xdr:cNvPr>
          <xdr:cNvCxnSpPr>
            <a:cxnSpLocks/>
            <a:stCxn id="24" idx="2"/>
            <a:endCxn id="25" idx="0"/>
          </xdr:cNvCxnSpPr>
        </xdr:nvCxnSpPr>
        <xdr:spPr>
          <a:xfrm flipH="1">
            <a:off x="6853891" y="7134225"/>
            <a:ext cx="2380877" cy="374650"/>
          </a:xfrm>
          <a:prstGeom prst="line">
            <a:avLst/>
          </a:prstGeom>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169208</xdr:colOff>
      <xdr:row>5</xdr:row>
      <xdr:rowOff>43142</xdr:rowOff>
    </xdr:from>
    <xdr:to>
      <xdr:col>17</xdr:col>
      <xdr:colOff>444871</xdr:colOff>
      <xdr:row>26</xdr:row>
      <xdr:rowOff>7283</xdr:rowOff>
    </xdr:to>
    <xdr:grpSp>
      <xdr:nvGrpSpPr>
        <xdr:cNvPr id="103" name="Group 102">
          <a:extLst>
            <a:ext uri="{FF2B5EF4-FFF2-40B4-BE49-F238E27FC236}">
              <a16:creationId xmlns:a16="http://schemas.microsoft.com/office/drawing/2014/main" id="{00000000-0008-0000-0000-000067000000}"/>
            </a:ext>
          </a:extLst>
        </xdr:cNvPr>
        <xdr:cNvGrpSpPr/>
      </xdr:nvGrpSpPr>
      <xdr:grpSpPr>
        <a:xfrm>
          <a:off x="13941237" y="1421466"/>
          <a:ext cx="7996516" cy="4110317"/>
          <a:chOff x="14781679" y="1914525"/>
          <a:chExt cx="8142192" cy="3964641"/>
        </a:xfrm>
      </xdr:grpSpPr>
      <xdr:grpSp>
        <xdr:nvGrpSpPr>
          <xdr:cNvPr id="102" name="Group 101">
            <a:extLst>
              <a:ext uri="{FF2B5EF4-FFF2-40B4-BE49-F238E27FC236}">
                <a16:creationId xmlns:a16="http://schemas.microsoft.com/office/drawing/2014/main" id="{00000000-0008-0000-0000-000066000000}"/>
              </a:ext>
            </a:extLst>
          </xdr:cNvPr>
          <xdr:cNvGrpSpPr/>
        </xdr:nvGrpSpPr>
        <xdr:grpSpPr>
          <a:xfrm>
            <a:off x="14781679" y="1914525"/>
            <a:ext cx="8142192" cy="3964641"/>
            <a:chOff x="14781679" y="1914525"/>
            <a:chExt cx="8142192" cy="3964641"/>
          </a:xfrm>
        </xdr:grpSpPr>
        <xdr:sp macro="" textlink="">
          <xdr:nvSpPr>
            <xdr:cNvPr id="37" name="Rectangle 36">
              <a:extLst>
                <a:ext uri="{FF2B5EF4-FFF2-40B4-BE49-F238E27FC236}">
                  <a16:creationId xmlns:a16="http://schemas.microsoft.com/office/drawing/2014/main" id="{00000000-0008-0000-0000-000025000000}"/>
                </a:ext>
              </a:extLst>
            </xdr:cNvPr>
            <xdr:cNvSpPr/>
          </xdr:nvSpPr>
          <xdr:spPr>
            <a:xfrm>
              <a:off x="17563538" y="1914525"/>
              <a:ext cx="2483970" cy="1028700"/>
            </a:xfrm>
            <a:prstGeom prst="rect">
              <a:avLst/>
            </a:prstGeom>
            <a:ln/>
          </xdr:spPr>
          <xdr:style>
            <a:lnRef idx="3">
              <a:schemeClr val="lt1"/>
            </a:lnRef>
            <a:fillRef idx="1">
              <a:schemeClr val="accent4"/>
            </a:fillRef>
            <a:effectRef idx="1">
              <a:schemeClr val="accent4"/>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defTabSz="914400" rtl="0" eaLnBrk="1" latinLnBrk="0" hangingPunct="1"/>
              <a:r>
                <a:rPr lang="en-US" altLang="zh-TW" sz="1800" kern="1200">
                  <a:solidFill>
                    <a:schemeClr val="bg1"/>
                  </a:solidFill>
                  <a:latin typeface="+mn-lt"/>
                  <a:ea typeface="+mn-ea"/>
                  <a:cs typeface="+mn-cs"/>
                </a:rPr>
                <a:t>Yoga: Elementary</a:t>
              </a:r>
              <a:endParaRPr lang="en-US" sz="1800" kern="1200">
                <a:solidFill>
                  <a:schemeClr val="bg1"/>
                </a:solidFill>
                <a:latin typeface="+mn-lt"/>
                <a:ea typeface="+mn-ea"/>
                <a:cs typeface="+mn-cs"/>
              </a:endParaRPr>
            </a:p>
          </xdr:txBody>
        </xdr:sp>
        <xdr:sp macro="" textlink="">
          <xdr:nvSpPr>
            <xdr:cNvPr id="38" name="Rectangle 37">
              <a:extLst>
                <a:ext uri="{FF2B5EF4-FFF2-40B4-BE49-F238E27FC236}">
                  <a16:creationId xmlns:a16="http://schemas.microsoft.com/office/drawing/2014/main" id="{00000000-0008-0000-0000-000026000000}"/>
                </a:ext>
              </a:extLst>
            </xdr:cNvPr>
            <xdr:cNvSpPr/>
          </xdr:nvSpPr>
          <xdr:spPr>
            <a:xfrm>
              <a:off x="15945035" y="3330575"/>
              <a:ext cx="1184835" cy="1047750"/>
            </a:xfrm>
            <a:prstGeom prst="rect">
              <a:avLst/>
            </a:prstGeom>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a:t>1</a:t>
              </a:r>
            </a:p>
          </xdr:txBody>
        </xdr:sp>
        <xdr:sp macro="" textlink="">
          <xdr:nvSpPr>
            <xdr:cNvPr id="39" name="Rectangle 38">
              <a:extLst>
                <a:ext uri="{FF2B5EF4-FFF2-40B4-BE49-F238E27FC236}">
                  <a16:creationId xmlns:a16="http://schemas.microsoft.com/office/drawing/2014/main" id="{00000000-0008-0000-0000-000027000000}"/>
                </a:ext>
              </a:extLst>
            </xdr:cNvPr>
            <xdr:cNvSpPr/>
          </xdr:nvSpPr>
          <xdr:spPr>
            <a:xfrm>
              <a:off x="20436726" y="3330575"/>
              <a:ext cx="1184835" cy="1028700"/>
            </a:xfrm>
            <a:prstGeom prst="rect">
              <a:avLst/>
            </a:prstGeom>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HK"/>
                <a:t>2</a:t>
              </a:r>
              <a:endParaRPr lang="en-US"/>
            </a:p>
          </xdr:txBody>
        </xdr:sp>
        <xdr:sp macro="" textlink="">
          <xdr:nvSpPr>
            <xdr:cNvPr id="40" name="Rectangle 39">
              <a:extLst>
                <a:ext uri="{FF2B5EF4-FFF2-40B4-BE49-F238E27FC236}">
                  <a16:creationId xmlns:a16="http://schemas.microsoft.com/office/drawing/2014/main" id="{00000000-0008-0000-0000-000028000000}"/>
                </a:ext>
              </a:extLst>
            </xdr:cNvPr>
            <xdr:cNvSpPr/>
          </xdr:nvSpPr>
          <xdr:spPr>
            <a:xfrm>
              <a:off x="14781679" y="4850466"/>
              <a:ext cx="1729628"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 </a:t>
              </a:r>
            </a:p>
            <a:p>
              <a:pPr algn="ctr"/>
              <a:r>
                <a:rPr lang="en-US"/>
                <a:t>2022-09-29</a:t>
              </a:r>
            </a:p>
            <a:p>
              <a:pPr algn="ctr"/>
              <a:r>
                <a:rPr lang="en-US"/>
                <a:t>18:00 – 19:00</a:t>
              </a:r>
            </a:p>
          </xdr:txBody>
        </xdr:sp>
        <xdr:cxnSp macro="">
          <xdr:nvCxnSpPr>
            <xdr:cNvPr id="41" name="Straight Connector 40">
              <a:extLst>
                <a:ext uri="{FF2B5EF4-FFF2-40B4-BE49-F238E27FC236}">
                  <a16:creationId xmlns:a16="http://schemas.microsoft.com/office/drawing/2014/main" id="{00000000-0008-0000-0000-000029000000}"/>
                </a:ext>
              </a:extLst>
            </xdr:cNvPr>
            <xdr:cNvCxnSpPr>
              <a:cxnSpLocks/>
              <a:stCxn id="37" idx="2"/>
              <a:endCxn id="39" idx="0"/>
            </xdr:cNvCxnSpPr>
          </xdr:nvCxnSpPr>
          <xdr:spPr>
            <a:xfrm>
              <a:off x="18805523" y="2943225"/>
              <a:ext cx="2223621" cy="38735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42" name="Straight Connector 41">
              <a:extLst>
                <a:ext uri="{FF2B5EF4-FFF2-40B4-BE49-F238E27FC236}">
                  <a16:creationId xmlns:a16="http://schemas.microsoft.com/office/drawing/2014/main" id="{00000000-0008-0000-0000-00002A000000}"/>
                </a:ext>
              </a:extLst>
            </xdr:cNvPr>
            <xdr:cNvCxnSpPr>
              <a:cxnSpLocks/>
              <a:stCxn id="38" idx="2"/>
              <a:endCxn id="40" idx="0"/>
            </xdr:cNvCxnSpPr>
          </xdr:nvCxnSpPr>
          <xdr:spPr>
            <a:xfrm flipH="1">
              <a:off x="15646494" y="4378325"/>
              <a:ext cx="890958" cy="472141"/>
            </a:xfrm>
            <a:prstGeom prst="line">
              <a:avLst/>
            </a:prstGeom>
          </xdr:spPr>
          <xdr:style>
            <a:lnRef idx="1">
              <a:schemeClr val="accent1"/>
            </a:lnRef>
            <a:fillRef idx="0">
              <a:schemeClr val="accent1"/>
            </a:fillRef>
            <a:effectRef idx="0">
              <a:schemeClr val="accent1"/>
            </a:effectRef>
            <a:fontRef idx="minor">
              <a:schemeClr val="tx1"/>
            </a:fontRef>
          </xdr:style>
        </xdr:cxnSp>
        <xdr:sp macro="" textlink="">
          <xdr:nvSpPr>
            <xdr:cNvPr id="43" name="Rectangle 42">
              <a:extLst>
                <a:ext uri="{FF2B5EF4-FFF2-40B4-BE49-F238E27FC236}">
                  <a16:creationId xmlns:a16="http://schemas.microsoft.com/office/drawing/2014/main" id="{00000000-0008-0000-0000-00002B000000}"/>
                </a:ext>
              </a:extLst>
            </xdr:cNvPr>
            <xdr:cNvSpPr/>
          </xdr:nvSpPr>
          <xdr:spPr>
            <a:xfrm>
              <a:off x="16762132" y="4850466"/>
              <a:ext cx="1729628"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a:t>
              </a:r>
            </a:p>
            <a:p>
              <a:pPr algn="ctr"/>
              <a:r>
                <a:rPr lang="en-US"/>
                <a:t>2022-10-07</a:t>
              </a:r>
            </a:p>
            <a:p>
              <a:pPr algn="ctr"/>
              <a:r>
                <a:rPr lang="en-US"/>
                <a:t>10:30 – 11:30</a:t>
              </a:r>
            </a:p>
          </xdr:txBody>
        </xdr:sp>
        <xdr:sp macro="" textlink="">
          <xdr:nvSpPr>
            <xdr:cNvPr id="44" name="Rectangle 43">
              <a:extLst>
                <a:ext uri="{FF2B5EF4-FFF2-40B4-BE49-F238E27FC236}">
                  <a16:creationId xmlns:a16="http://schemas.microsoft.com/office/drawing/2014/main" id="{00000000-0008-0000-0000-00002C000000}"/>
                </a:ext>
              </a:extLst>
            </xdr:cNvPr>
            <xdr:cNvSpPr/>
          </xdr:nvSpPr>
          <xdr:spPr>
            <a:xfrm>
              <a:off x="19369367" y="4752975"/>
              <a:ext cx="1602627"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a:t>
              </a:r>
            </a:p>
            <a:p>
              <a:pPr algn="ctr"/>
              <a:r>
                <a:rPr lang="en-US"/>
                <a:t>2022-10-06</a:t>
              </a:r>
            </a:p>
            <a:p>
              <a:pPr algn="ctr"/>
              <a:r>
                <a:rPr lang="en-US"/>
                <a:t>18:00 – 19:00</a:t>
              </a:r>
            </a:p>
          </xdr:txBody>
        </xdr:sp>
        <xdr:sp macro="" textlink="">
          <xdr:nvSpPr>
            <xdr:cNvPr id="45" name="Rectangle 44">
              <a:extLst>
                <a:ext uri="{FF2B5EF4-FFF2-40B4-BE49-F238E27FC236}">
                  <a16:creationId xmlns:a16="http://schemas.microsoft.com/office/drawing/2014/main" id="{00000000-0008-0000-0000-00002D000000}"/>
                </a:ext>
              </a:extLst>
            </xdr:cNvPr>
            <xdr:cNvSpPr/>
          </xdr:nvSpPr>
          <xdr:spPr>
            <a:xfrm>
              <a:off x="21194244" y="4772025"/>
              <a:ext cx="1729627"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Lesson</a:t>
              </a:r>
            </a:p>
            <a:p>
              <a:pPr algn="ctr"/>
              <a:r>
                <a:rPr lang="en-US"/>
                <a:t>2022-11-04</a:t>
              </a:r>
            </a:p>
            <a:p>
              <a:pPr algn="ctr"/>
              <a:r>
                <a:rPr lang="en-US"/>
                <a:t>18:00 – 19:00</a:t>
              </a:r>
            </a:p>
          </xdr:txBody>
        </xdr:sp>
        <xdr:cxnSp macro="">
          <xdr:nvCxnSpPr>
            <xdr:cNvPr id="46" name="Straight Connector 45">
              <a:extLst>
                <a:ext uri="{FF2B5EF4-FFF2-40B4-BE49-F238E27FC236}">
                  <a16:creationId xmlns:a16="http://schemas.microsoft.com/office/drawing/2014/main" id="{00000000-0008-0000-0000-00002E000000}"/>
                </a:ext>
              </a:extLst>
            </xdr:cNvPr>
            <xdr:cNvCxnSpPr>
              <a:cxnSpLocks/>
              <a:stCxn id="38" idx="2"/>
              <a:endCxn id="43" idx="0"/>
            </xdr:cNvCxnSpPr>
          </xdr:nvCxnSpPr>
          <xdr:spPr>
            <a:xfrm>
              <a:off x="16537452" y="4378325"/>
              <a:ext cx="1089494" cy="472141"/>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47" name="Straight Connector 46">
              <a:extLst>
                <a:ext uri="{FF2B5EF4-FFF2-40B4-BE49-F238E27FC236}">
                  <a16:creationId xmlns:a16="http://schemas.microsoft.com/office/drawing/2014/main" id="{00000000-0008-0000-0000-00002F000000}"/>
                </a:ext>
              </a:extLst>
            </xdr:cNvPr>
            <xdr:cNvCxnSpPr>
              <a:cxnSpLocks/>
              <a:stCxn id="39" idx="2"/>
              <a:endCxn id="44" idx="0"/>
            </xdr:cNvCxnSpPr>
          </xdr:nvCxnSpPr>
          <xdr:spPr>
            <a:xfrm flipH="1">
              <a:off x="20172921" y="4359275"/>
              <a:ext cx="856223" cy="39370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48" name="Straight Connector 47">
              <a:extLst>
                <a:ext uri="{FF2B5EF4-FFF2-40B4-BE49-F238E27FC236}">
                  <a16:creationId xmlns:a16="http://schemas.microsoft.com/office/drawing/2014/main" id="{00000000-0008-0000-0000-000030000000}"/>
                </a:ext>
              </a:extLst>
            </xdr:cNvPr>
            <xdr:cNvCxnSpPr>
              <a:cxnSpLocks/>
              <a:stCxn id="39" idx="2"/>
              <a:endCxn id="45" idx="0"/>
            </xdr:cNvCxnSpPr>
          </xdr:nvCxnSpPr>
          <xdr:spPr>
            <a:xfrm>
              <a:off x="21029144" y="4359275"/>
              <a:ext cx="1032154" cy="412750"/>
            </a:xfrm>
            <a:prstGeom prst="line">
              <a:avLst/>
            </a:prstGeom>
          </xdr:spPr>
          <xdr:style>
            <a:lnRef idx="1">
              <a:schemeClr val="accent1"/>
            </a:lnRef>
            <a:fillRef idx="0">
              <a:schemeClr val="accent1"/>
            </a:fillRef>
            <a:effectRef idx="0">
              <a:schemeClr val="accent1"/>
            </a:effectRef>
            <a:fontRef idx="minor">
              <a:schemeClr val="tx1"/>
            </a:fontRef>
          </xdr:style>
        </xdr:cxnSp>
      </xdr:grpSp>
      <xdr:cxnSp macro="">
        <xdr:nvCxnSpPr>
          <xdr:cNvPr id="49" name="Straight Connector 48">
            <a:extLst>
              <a:ext uri="{FF2B5EF4-FFF2-40B4-BE49-F238E27FC236}">
                <a16:creationId xmlns:a16="http://schemas.microsoft.com/office/drawing/2014/main" id="{00000000-0008-0000-0000-000031000000}"/>
              </a:ext>
            </a:extLst>
          </xdr:cNvPr>
          <xdr:cNvCxnSpPr>
            <a:cxnSpLocks/>
            <a:stCxn id="37" idx="2"/>
            <a:endCxn id="38" idx="0"/>
          </xdr:cNvCxnSpPr>
        </xdr:nvCxnSpPr>
        <xdr:spPr>
          <a:xfrm flipH="1">
            <a:off x="16537452" y="2943225"/>
            <a:ext cx="2268071" cy="387350"/>
          </a:xfrm>
          <a:prstGeom prst="line">
            <a:avLst/>
          </a:prstGeom>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147917</xdr:colOff>
      <xdr:row>29</xdr:row>
      <xdr:rowOff>20731</xdr:rowOff>
    </xdr:from>
    <xdr:to>
      <xdr:col>13</xdr:col>
      <xdr:colOff>211417</xdr:colOff>
      <xdr:row>50</xdr:row>
      <xdr:rowOff>141008</xdr:rowOff>
    </xdr:to>
    <xdr:grpSp>
      <xdr:nvGrpSpPr>
        <xdr:cNvPr id="101" name="Group 100">
          <a:extLst>
            <a:ext uri="{FF2B5EF4-FFF2-40B4-BE49-F238E27FC236}">
              <a16:creationId xmlns:a16="http://schemas.microsoft.com/office/drawing/2014/main" id="{00000000-0008-0000-0000-000065000000}"/>
            </a:ext>
          </a:extLst>
        </xdr:cNvPr>
        <xdr:cNvGrpSpPr/>
      </xdr:nvGrpSpPr>
      <xdr:grpSpPr>
        <a:xfrm>
          <a:off x="16889505" y="6262407"/>
          <a:ext cx="2439147" cy="4120777"/>
          <a:chOff x="12003741" y="5343525"/>
          <a:chExt cx="2483970" cy="3975100"/>
        </a:xfrm>
      </xdr:grpSpPr>
      <xdr:sp macro="" textlink="">
        <xdr:nvSpPr>
          <xdr:cNvPr id="51" name="Rectangle 50">
            <a:extLst>
              <a:ext uri="{FF2B5EF4-FFF2-40B4-BE49-F238E27FC236}">
                <a16:creationId xmlns:a16="http://schemas.microsoft.com/office/drawing/2014/main" id="{00000000-0008-0000-0000-000033000000}"/>
              </a:ext>
            </a:extLst>
          </xdr:cNvPr>
          <xdr:cNvSpPr/>
        </xdr:nvSpPr>
        <xdr:spPr>
          <a:xfrm>
            <a:off x="12653308" y="6762750"/>
            <a:ext cx="1184836" cy="1047750"/>
          </a:xfrm>
          <a:prstGeom prst="rect">
            <a:avLst/>
          </a:prstGeom>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a:t>(Can leave it blank)</a:t>
            </a:r>
          </a:p>
        </xdr:txBody>
      </xdr:sp>
      <xdr:grpSp>
        <xdr:nvGrpSpPr>
          <xdr:cNvPr id="100" name="Group 99">
            <a:extLst>
              <a:ext uri="{FF2B5EF4-FFF2-40B4-BE49-F238E27FC236}">
                <a16:creationId xmlns:a16="http://schemas.microsoft.com/office/drawing/2014/main" id="{00000000-0008-0000-0000-000064000000}"/>
              </a:ext>
            </a:extLst>
          </xdr:cNvPr>
          <xdr:cNvGrpSpPr/>
        </xdr:nvGrpSpPr>
        <xdr:grpSpPr>
          <a:xfrm>
            <a:off x="12003741" y="5343525"/>
            <a:ext cx="2483970" cy="3975100"/>
            <a:chOff x="12003741" y="5343525"/>
            <a:chExt cx="2483970" cy="3975100"/>
          </a:xfrm>
        </xdr:grpSpPr>
        <xdr:sp macro="" textlink="">
          <xdr:nvSpPr>
            <xdr:cNvPr id="50" name="Rectangle 49">
              <a:extLst>
                <a:ext uri="{FF2B5EF4-FFF2-40B4-BE49-F238E27FC236}">
                  <a16:creationId xmlns:a16="http://schemas.microsoft.com/office/drawing/2014/main" id="{00000000-0008-0000-0000-000032000000}"/>
                </a:ext>
              </a:extLst>
            </xdr:cNvPr>
            <xdr:cNvSpPr/>
          </xdr:nvSpPr>
          <xdr:spPr>
            <a:xfrm>
              <a:off x="12003741" y="5343525"/>
              <a:ext cx="2483970" cy="1028700"/>
            </a:xfrm>
            <a:prstGeom prst="rect">
              <a:avLst/>
            </a:prstGeom>
            <a:ln/>
          </xdr:spPr>
          <xdr:style>
            <a:lnRef idx="3">
              <a:schemeClr val="lt1"/>
            </a:lnRef>
            <a:fillRef idx="1">
              <a:schemeClr val="accent4"/>
            </a:fillRef>
            <a:effectRef idx="1">
              <a:schemeClr val="accent4"/>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defTabSz="914400" rtl="0" eaLnBrk="1" latinLnBrk="0" hangingPunct="1"/>
              <a:r>
                <a:rPr lang="en-US" altLang="zh-TW" sz="1800" kern="1200">
                  <a:solidFill>
                    <a:schemeClr val="bg1"/>
                  </a:solidFill>
                  <a:latin typeface="+mn-lt"/>
                  <a:ea typeface="+mn-ea"/>
                  <a:cs typeface="+mn-cs"/>
                </a:rPr>
                <a:t>《</a:t>
              </a:r>
              <a:r>
                <a:rPr lang="zh-TW" altLang="en-US" sz="1800" kern="1200">
                  <a:solidFill>
                    <a:schemeClr val="bg1"/>
                  </a:solidFill>
                  <a:latin typeface="+mn-lt"/>
                  <a:ea typeface="+mn-ea"/>
                  <a:cs typeface="+mn-cs"/>
                </a:rPr>
                <a:t>走出自我質疑漩渦</a:t>
              </a:r>
              <a:r>
                <a:rPr lang="en-US" altLang="zh-TW" sz="1800" kern="1200">
                  <a:solidFill>
                    <a:schemeClr val="bg1"/>
                  </a:solidFill>
                  <a:latin typeface="+mn-lt"/>
                  <a:ea typeface="+mn-ea"/>
                  <a:cs typeface="+mn-cs"/>
                </a:rPr>
                <a:t>》</a:t>
              </a:r>
              <a:r>
                <a:rPr lang="zh-TW" altLang="en-US" sz="1800" kern="1200">
                  <a:solidFill>
                    <a:schemeClr val="bg1"/>
                  </a:solidFill>
                  <a:latin typeface="+mn-lt"/>
                  <a:ea typeface="+mn-ea"/>
                  <a:cs typeface="+mn-cs"/>
                </a:rPr>
                <a:t>講座</a:t>
              </a:r>
              <a:endParaRPr lang="en-US" sz="1800" kern="1200">
                <a:solidFill>
                  <a:schemeClr val="bg1"/>
                </a:solidFill>
                <a:latin typeface="+mn-lt"/>
                <a:ea typeface="+mn-ea"/>
                <a:cs typeface="+mn-cs"/>
              </a:endParaRPr>
            </a:p>
          </xdr:txBody>
        </xdr:sp>
        <xdr:sp macro="" textlink="">
          <xdr:nvSpPr>
            <xdr:cNvPr id="52" name="Rectangle 51">
              <a:extLst>
                <a:ext uri="{FF2B5EF4-FFF2-40B4-BE49-F238E27FC236}">
                  <a16:creationId xmlns:a16="http://schemas.microsoft.com/office/drawing/2014/main" id="{00000000-0008-0000-0000-000034000000}"/>
                </a:ext>
              </a:extLst>
            </xdr:cNvPr>
            <xdr:cNvSpPr/>
          </xdr:nvSpPr>
          <xdr:spPr>
            <a:xfrm>
              <a:off x="12378670" y="8289925"/>
              <a:ext cx="1729628" cy="10287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Seminar/Talk</a:t>
              </a:r>
            </a:p>
            <a:p>
              <a:pPr algn="ctr"/>
              <a:r>
                <a:rPr lang="en-US"/>
                <a:t>2022-09-29</a:t>
              </a:r>
            </a:p>
            <a:p>
              <a:pPr algn="ctr"/>
              <a:r>
                <a:rPr lang="en-US"/>
                <a:t>18:00 – 19:00</a:t>
              </a:r>
            </a:p>
          </xdr:txBody>
        </xdr:sp>
        <xdr:cxnSp macro="">
          <xdr:nvCxnSpPr>
            <xdr:cNvPr id="53" name="Straight Connector 52">
              <a:extLst>
                <a:ext uri="{FF2B5EF4-FFF2-40B4-BE49-F238E27FC236}">
                  <a16:creationId xmlns:a16="http://schemas.microsoft.com/office/drawing/2014/main" id="{00000000-0008-0000-0000-000035000000}"/>
                </a:ext>
              </a:extLst>
            </xdr:cNvPr>
            <xdr:cNvCxnSpPr>
              <a:cxnSpLocks/>
              <a:stCxn id="51" idx="2"/>
              <a:endCxn id="52" idx="0"/>
            </xdr:cNvCxnSpPr>
          </xdr:nvCxnSpPr>
          <xdr:spPr>
            <a:xfrm>
              <a:off x="13245726" y="7810500"/>
              <a:ext cx="0" cy="479425"/>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a:extLst>
                <a:ext uri="{FF2B5EF4-FFF2-40B4-BE49-F238E27FC236}">
                  <a16:creationId xmlns:a16="http://schemas.microsoft.com/office/drawing/2014/main" id="{00000000-0008-0000-0000-000036000000}"/>
                </a:ext>
              </a:extLst>
            </xdr:cNvPr>
            <xdr:cNvCxnSpPr>
              <a:cxnSpLocks/>
              <a:stCxn id="50" idx="2"/>
              <a:endCxn id="51" idx="0"/>
            </xdr:cNvCxnSpPr>
          </xdr:nvCxnSpPr>
          <xdr:spPr>
            <a:xfrm>
              <a:off x="13245726" y="6372225"/>
              <a:ext cx="0" cy="390525"/>
            </a:xfrm>
            <a:prstGeom prst="line">
              <a:avLst/>
            </a:prstGeom>
          </xdr:spPr>
          <xdr:style>
            <a:lnRef idx="1">
              <a:schemeClr val="accent1"/>
            </a:lnRef>
            <a:fillRef idx="0">
              <a:schemeClr val="accent1"/>
            </a:fillRef>
            <a:effectRef idx="0">
              <a:schemeClr val="accent1"/>
            </a:effectRef>
            <a:fontRef idx="minor">
              <a:schemeClr val="tx1"/>
            </a:fontRef>
          </xdr:style>
        </xdr:cxnSp>
      </xdr:grpSp>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mylingnan.sharepoint.com/sites/ILPCoordinators/Shared%20Documents/General/2025-26/Term%202,%202025-26/Term%202,%202025-26%20-%20For%20OSA/IED_Career%20Advising%20Team%20-%20Input%20Template%20for%20OSA%20-%20Collection%20of%20ILP%20Events%20for%20Term%202%202025-26_20260102%20(Added%202).xlsx" TargetMode="External"/><Relationship Id="rId2" Type="http://schemas.microsoft.com/office/2019/04/relationships/externalLinkLongPath" Target="https://mylingnan.sharepoint.com/sites/ILPCoordinators/Shared%20Documents/General/2025-26/Term%202,%202025-26/Term%202,%202025-26%20-%20For%20OSA/IED_Career%20Advising%20Team%20-%20Input%20Template%20for%20OSA%20-%20Collection%20of%20ILP%20Events%20for%20Term%202%202025-26_20260102%20(Added%202).xlsx?E71EDB90" TargetMode="External"/><Relationship Id="rId1" Type="http://schemas.openxmlformats.org/officeDocument/2006/relationships/externalLinkPath" Target="file:///\\E71EDB90\IED_Career%20Advising%20Team%20-%20Input%20Template%20for%20OSA%20-%20Collection%20of%20ILP%20Events%20for%20Term%202%202025-26_20260102%20(Added%2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5-26/Term%202,%202025-26/Ad%20hoc%20activities/Ad%20hoc%20Application%20%20of%20ILP%20Events%20for%20Term%202%202025-26.xlsx" TargetMode="External"/><Relationship Id="rId1" Type="http://schemas.openxmlformats.org/officeDocument/2006/relationships/externalLinkPath" Target="https://mylingnan.sharepoint.com/sites/ILPCoordinators/Shared%20Documents/General/2025-26/Term%202,%202025-26/Ad%20hoc%20activities/Ad%20hoc%20Application%20%20of%20ILP%20Events%20for%20Term%202%202025-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5-26/Term%202,%202025-26/For%20ILP%20Team/Website%20Update/All%20in%20one_Collection%20of%20ILP%20Events%20for%20Term%202%202025-26.xlsx" TargetMode="External"/><Relationship Id="rId1" Type="http://schemas.openxmlformats.org/officeDocument/2006/relationships/externalLinkPath" Target="https://mylingnan.sharepoint.com/sites/ILPCoordinators/Shared%20Documents/General/2025-26/Term%202,%202025-26/For%20ILP%20Team/Website%20Update/All%20in%20one_Collection%20of%20ILP%20Events%20for%20Term%202%202025-26.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mylingnan.sharepoint.com/sites/ILPCoordinators/Shared%20Documents/General/2025-26/Term%202,%202025-26/For%20ILP%20Team/Website%20Update/HB_Input%20Template%20for%20Warden's%20Office%20-%20Collection%20of%20ILP%20Events%20for%20Term%202,%202025-26.xlsx?6CE29762" TargetMode="External"/><Relationship Id="rId1" Type="http://schemas.openxmlformats.org/officeDocument/2006/relationships/externalLinkPath" Target="file:///\\6CE29762\HB_Input%20Template%20for%20Warden's%20Office%20-%20Collection%20of%20ILP%20Events%20for%20Term%202,%202025-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s>
    <sheetDataSet>
      <sheetData sheetId="0" refreshError="1"/>
      <sheetData sheetId="1" refreshError="1"/>
      <sheetData sheetId="2" refreshError="1"/>
      <sheetData sheetId="3" refreshError="1"/>
      <sheetData sheetId="4" refreshError="1"/>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ED"/>
      <sheetName val="Index"/>
      <sheetName val="Room Information"/>
      <sheetName val="List"/>
      <sheetName val="Ad hoc Application  of ILP Eve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ES"/>
      <sheetName val="CELD"/>
      <sheetName val="IED"/>
      <sheetName val="PFW"/>
      <sheetName val="SEW"/>
      <sheetName val="RE"/>
      <sheetName val="Index"/>
      <sheetName val="Room Information"/>
      <sheetName val="List"/>
      <sheetName val="All in one_Collection of ILP Ev"/>
    </sheetNames>
    <sheetDataSet>
      <sheetData sheetId="0"/>
      <sheetData sheetId="1" refreshError="1"/>
      <sheetData sheetId="2"/>
      <sheetData sheetId="3" refreshError="1"/>
      <sheetData sheetId="4" refreshError="1"/>
      <sheetData sheetId="5"/>
      <sheetData sheetId="6" refreshError="1"/>
      <sheetData sheetId="7" refreshError="1"/>
      <sheetData sheetId="8" refreshError="1"/>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_Input Template for Warden's "/>
    </sheetNames>
    <sheetDataSet>
      <sheetData sheetId="0"/>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5" xr16:uid="{8211B9EE-625C-4B14-8FC2-2AC5BA3AF479}" autoFormatId="16" applyNumberFormats="0" applyBorderFormats="0" applyFontFormats="0" applyPatternFormats="0" applyAlignmentFormats="0" applyWidthHeightFormats="0">
  <queryTableRefresh nextId="197" unboundColumnsRight="5">
    <queryTableFields count="118">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 id="196" dataBound="0" tableColumnId="71"/>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2582A2B-9568-4DF0-B581-ABFD139FF213}" name="Sheet_1_Table_1_135" displayName="Sheet_1_Table_1_135" ref="B2:DO71" tableType="queryTable" totalsRowShown="0" headerRowDxfId="143" dataDxfId="141" headerRowBorderDxfId="142" tableBorderDxfId="140" totalsRowBorderDxfId="139">
  <autoFilter ref="B2:DO71" xr:uid="{A40E3A6D-1066-4C6D-8DC4-5DAEE3358E36}">
    <filterColumn colId="13">
      <filters>
        <filter val="Y"/>
      </filters>
    </filterColumn>
  </autoFilter>
  <sortState xmlns:xlrd2="http://schemas.microsoft.com/office/spreadsheetml/2017/richdata2" ref="B3:DN71">
    <sortCondition ref="F2:F71"/>
  </sortState>
  <tableColumns count="118">
    <tableColumn id="1" xr3:uid="{B64E8DE9-F4BB-415F-ABD7-434EFF43AFDC}" uniqueName="1" name="Term" queryTableFieldId="1" dataDxfId="138"/>
    <tableColumn id="2" xr3:uid="{1E70718F-391B-477E-B97D-007206BAEF6A}" uniqueName="2" name="Course Code" queryTableFieldId="2" dataDxfId="137"/>
    <tableColumn id="3" xr3:uid="{EF48ED48-5B99-4720-AFB6-15175C1246BB}" uniqueName="3" name="Part of Terms" queryTableFieldId="3" dataDxfId="136"/>
    <tableColumn id="4" xr3:uid="{A13629D2-545A-4B81-8538-826E2DBA7F35}" uniqueName="4" name="CRN" queryTableFieldId="4" dataDxfId="135"/>
    <tableColumn id="59" xr3:uid="{AF231957-B2E5-4D6C-9A60-A32F5974F4F9}" uniqueName="59" name="Department / Unit" queryTableFieldId="59" dataDxfId="134"/>
    <tableColumn id="33" xr3:uid="{1E48040A-2B58-407A-8A7F-1BA4EB658B09}" uniqueName="33" name="Team" queryTableFieldId="176" dataDxfId="133"/>
    <tableColumn id="5" xr3:uid="{17D66B89-F8E5-471F-9800-571C48BD949C}" uniqueName="5" name="Series Name (Chi)" queryTableFieldId="5" dataDxfId="132"/>
    <tableColumn id="6" xr3:uid="{AB89033A-0304-497C-BC97-3F88C13483ED}" uniqueName="6" name="Series Name (Eng)" queryTableFieldId="6" dataDxfId="131"/>
    <tableColumn id="7" xr3:uid="{37C176A9-38FE-4677-BC35-00E44258163B}" uniqueName="7" name="Activity Title (Chi)" queryTableFieldId="7" dataDxfId="130"/>
    <tableColumn id="8" xr3:uid="{BA8B5476-5923-47EB-8817-1E04ED6FAB1D}" uniqueName="8" name="Activity Title (Eng)" queryTableFieldId="8" dataDxfId="129"/>
    <tableColumn id="57" xr3:uid="{44043CAE-345C-4E33-B8B1-1C2FA9FE0C29}" uniqueName="57" name="Session Title" queryTableFieldId="57" dataDxfId="128"/>
    <tableColumn id="9" xr3:uid="{BF8C3E2B-1C29-47B6-89DF-C4EA4943D8E7}" uniqueName="9" name="Objectives / Expected Learning Outcomes (Eng)" queryTableFieldId="9" dataDxfId="127"/>
    <tableColumn id="10" xr3:uid="{518B94DF-9538-488B-9E31-88D600C7AB2F}" uniqueName="10" name="Description (Eng)" queryTableFieldId="10" dataDxfId="126"/>
    <tableColumn id="55" xr3:uid="{3769EF57-2DD0-46D7-95A5-9C04AB40AA77}" uniqueName="55" name="Include in Online Registration? _x000a_(Y/N)" queryTableFieldId="55" dataDxfId="125"/>
    <tableColumn id="44" xr3:uid="{54EB4F23-E0F6-46B9-9412-7B01C58F3350}" uniqueName="44" name="Send Auto-reminder? _x000a_(Y/N)" queryTableFieldId="178" dataDxfId="124"/>
    <tableColumn id="75" xr3:uid="{AF0FA07E-A9EF-4823-892C-6E445734A6E9}" uniqueName="75" name="Learning Domain" queryTableFieldId="76" dataDxfId="123"/>
    <tableColumn id="11" xr3:uid="{1F651383-08C9-4196-AF27-24575637065E}" uniqueName="11" name="Learning Domain (Short)" queryTableFieldId="11" dataDxfId="122"/>
    <tableColumn id="12" xr3:uid="{CB516E64-D2B6-4F6F-A917-9914F9ED9A27}" uniqueName="12" name="Leadership LS" queryTableFieldId="12" dataDxfId="121"/>
    <tableColumn id="13" xr3:uid="{D6E701EF-B0CE-4AE1-871D-24FE675E66C0}" uniqueName="13" name="Entrepreneurship ENT" queryTableFieldId="13" dataDxfId="120"/>
    <tableColumn id="14" xr3:uid="{50511E3E-195E-42EC-9262-1B2D8439E799}" uniqueName="14" name="Well-being (Physical) WBP" queryTableFieldId="14" dataDxfId="119"/>
    <tableColumn id="15" xr3:uid="{0AF941D3-9492-4631-9D76-C6A429AD8CB1}" uniqueName="15" name="Well-being (Mental) WBM" queryTableFieldId="15" dataDxfId="118"/>
    <tableColumn id="16" xr3:uid="{0BA47A2C-DE6F-4C78-A322-00629E937D19}" uniqueName="16" name="Language Enhancement LE" queryTableFieldId="16" dataDxfId="117"/>
    <tableColumn id="17" xr3:uid="{0A1499F1-E8D5-41E3-B222-3CF33FB1DA56}" uniqueName="17" name="Cross-Cultural Appreciation_x000a_&amp; Integration CCAI" queryTableFieldId="17" dataDxfId="116"/>
    <tableColumn id="18" xr3:uid="{2138C281-0BFD-40F3-A460-5854CC2CA739}" uniqueName="18" name="Sustainability SUS" queryTableFieldId="18" dataDxfId="115"/>
    <tableColumn id="19" xr3:uid="{B383B908-ACEE-46E7-A153-31C55E096A5A}" uniqueName="19" name="Digital Literacy DL" queryTableFieldId="19" dataDxfId="114"/>
    <tableColumn id="20" xr3:uid="{6E46CFF1-1542-4777-B0DE-ED0F4987A422}" uniqueName="20" name="Career Development  CR" queryTableFieldId="20" dataDxfId="113"/>
    <tableColumn id="22" xr3:uid="{57AB9685-EC6D-437C-9C66-837B14FABB15}" uniqueName="22" name="Total" queryTableFieldId="22" dataDxfId="112"/>
    <tableColumn id="106" xr3:uid="{51122D50-BFED-4191-93F3-AD92666991E4}" uniqueName="106" name="Programme Type" queryTableFieldId="110" dataDxfId="111"/>
    <tableColumn id="23" xr3:uid="{695CF81C-274B-47D8-8D96-4E11834DB14C}" uniqueName="23" name="Delivery Mode" queryTableFieldId="23" dataDxfId="110"/>
    <tableColumn id="24" xr3:uid="{C4C7F20A-9F8F-45B1-BF32-193E38D071DC}" uniqueName="24" name="Medium_x000a_of Instruction_x000a_(ENG)" queryTableFieldId="24" dataDxfId="109"/>
    <tableColumn id="77" xr3:uid="{86272EB1-79AB-4E3B-80F6-2D36D4B74DA4}" uniqueName="77" name="Medium_x000a_of Instruction_x000a_(Cantonese)" queryTableFieldId="78" dataDxfId="108"/>
    <tableColumn id="76" xr3:uid="{2A20F529-B8CD-44C6-BD89-DB6827374A55}" uniqueName="76" name="Medium_x000a_of Instruction_x000a_(PTH)" queryTableFieldId="77" dataDxfId="107"/>
    <tableColumn id="26" xr3:uid="{E5B3FDC2-0DB8-4777-B489-97EA5B6DEDE0}" uniqueName="26" name="ILP Units Per Session" queryTableFieldId="26" dataDxfId="106"/>
    <tableColumn id="27" xr3:uid="{0BF6AC90-383B-4805-90B3-9FCA1848893D}" uniqueName="27" name="Quota" queryTableFieldId="27" dataDxfId="105"/>
    <tableColumn id="28" xr3:uid="{422450EE-2B09-408C-B0A9-CDC8172FAE5B}" uniqueName="28" name="Total Units to be Offered" queryTableFieldId="28" dataDxfId="104"/>
    <tableColumn id="29" xr3:uid="{4F8F1E88-6C22-4872-A36E-56CCF57C81E8}" uniqueName="29" name="Lesson 1 _x000a_Date _x000a_(DD-MMM-YYYY)" queryTableFieldId="29" dataDxfId="103"/>
    <tableColumn id="105" xr3:uid="{2A6E1286-9737-4874-ABB3-E02985FF297E}" uniqueName="105" name="Lesson 1 (DOW)" queryTableFieldId="109" dataDxfId="102"/>
    <tableColumn id="103" xr3:uid="{8196397D-DF24-4B69-A410-314E9EDA23D3}" uniqueName="103" name="Lesson 1 _x000a_Start Time_x000a_(HH:MM)" queryTableFieldId="107" dataDxfId="101"/>
    <tableColumn id="56" xr3:uid="{56EE6D34-7023-41D7-8913-1B299BB0B9A3}" uniqueName="56" name="Lesson 1_x000a_End Time_x000a_(HH:MM)" queryTableFieldId="163" dataDxfId="100"/>
    <tableColumn id="58" xr3:uid="{437D7526-6B98-4775-9773-69EA1B0626A3}" uniqueName="58" name="Lesson 1 _x000a_Venue" queryTableFieldId="58" dataDxfId="99"/>
    <tableColumn id="113" xr3:uid="{408FEA33-C816-4D4C-B899-EF800146476E}" uniqueName="113" name="Lesson 2_x000a_Date _x000a_(DD-MMM-YYYY)" queryTableFieldId="120" dataDxfId="98">
      <calculatedColumnFormula>WEEKDAY(#REF!)</calculatedColumnFormula>
    </tableColumn>
    <tableColumn id="114" xr3:uid="{101E89E8-D78F-40B3-B6B5-6F23D2773235}" uniqueName="114" name="Lesson 2 (DOW)" queryTableFieldId="119" dataDxfId="97">
      <calculatedColumnFormula>WEEKDAY(Sheet_1_Table_1_135[[#This Row],[Lesson 2
Date 
(DD-MMM-YYYY)]])</calculatedColumnFormula>
    </tableColumn>
    <tableColumn id="115" xr3:uid="{B0E1E687-964C-47FF-AE7D-40A3C7CD5271}" uniqueName="115" name="Lesson 2_x000a_Start Time_x000a_(HH:MM)" queryTableFieldId="118" dataDxfId="96"/>
    <tableColumn id="60" xr3:uid="{57049BF9-5639-45EB-8503-9EF50245EC4B}" uniqueName="60" name="Lesson 2_x000a_End Time_x000a_(HH:MM)" queryTableFieldId="164" dataDxfId="95"/>
    <tableColumn id="116" xr3:uid="{A926F5F0-7A57-4E0F-BA2A-AECCC8D59CCB}" uniqueName="116" name="Lesson 2_x000a_ Venue" queryTableFieldId="117" dataDxfId="94"/>
    <tableColumn id="104" xr3:uid="{E566EDEA-84DD-4C8A-9013-9F7BD52A064A}" uniqueName="104" name="Lesson 3_x000a_Date _x000a_(DD-MMM-YYYY)" queryTableFieldId="108" dataDxfId="93">
      <calculatedColumnFormula>WEEKDAY(#REF!)</calculatedColumnFormula>
    </tableColumn>
    <tableColumn id="112" xr3:uid="{8D6E1CBE-555C-4BEE-AC39-4B8B9E86FA75}" uniqueName="112" name="Lesson 3 (DOW)" queryTableFieldId="116" dataDxfId="92">
      <calculatedColumnFormula>WEEKDAY(Sheet_1_Table_1_135[[#This Row],[Lesson 3
Date 
(DD-MMM-YYYY)]])</calculatedColumnFormula>
    </tableColumn>
    <tableColumn id="111" xr3:uid="{19A9E136-5B0D-439B-9E53-D625F14736CE}" uniqueName="111" name="Lesson 3_x000a_Start Time_x000a_(HH:MM)" queryTableFieldId="115" dataDxfId="91"/>
    <tableColumn id="62" xr3:uid="{6ED35693-727B-45A1-84B3-C0F28E5B51D7}" uniqueName="62" name="Lesson 3_x000a_End Time_x000a_(HH:MM)" queryTableFieldId="165" dataDxfId="90"/>
    <tableColumn id="110" xr3:uid="{192C15C6-BA65-47B2-908D-A0E221CA3512}" uniqueName="110" name="Lesson 3_x000a_ Venue" queryTableFieldId="114" dataDxfId="89"/>
    <tableColumn id="109" xr3:uid="{D69A5851-69F7-47B1-BB0D-CE5045FA7C4B}" uniqueName="109" name="Lesson 4_x000a_Date _x000a_(DD-MMM-YYYY)" queryTableFieldId="113" dataDxfId="88">
      <calculatedColumnFormula>WEEKDAY(#REF!)</calculatedColumnFormula>
    </tableColumn>
    <tableColumn id="108" xr3:uid="{125AFACF-38EA-412B-9D21-EA2340D8516A}" uniqueName="108" name="Lesson 4 (DOW)" queryTableFieldId="112" dataDxfId="87">
      <calculatedColumnFormula>WEEKDAY(Sheet_1_Table_1_135[[#This Row],[Lesson 4
Date 
(DD-MMM-YYYY)]])</calculatedColumnFormula>
    </tableColumn>
    <tableColumn id="117" xr3:uid="{43419153-BE6F-4F3E-93BC-CC72D1FBD53A}" uniqueName="117" name="Lesson 4_x000a_Start Time_x000a_(HH:MM)" queryTableFieldId="121" dataDxfId="86"/>
    <tableColumn id="64" xr3:uid="{18AD0515-8B13-4486-8E44-A255C773C7DC}" uniqueName="64" name="Lesson 4_x000a_End Time_x000a_(HH:MM)" queryTableFieldId="166" dataDxfId="85"/>
    <tableColumn id="107" xr3:uid="{16F217E2-8282-4E80-83F6-5BCD17FADC7B}" uniqueName="107" name="Lesson 4_x000a_ Venue" queryTableFieldId="111" dataDxfId="84"/>
    <tableColumn id="122" xr3:uid="{D1F9D3B6-AEFB-489B-B43F-D3193DCC877B}" uniqueName="122" name="Lesson 5_x000a_Date _x000a_(DD-MMM-YYYY)" queryTableFieldId="130" dataDxfId="83">
      <calculatedColumnFormula>WEEKDAY(#REF!)</calculatedColumnFormula>
    </tableColumn>
    <tableColumn id="123" xr3:uid="{8D4B9811-B949-4D70-99C6-BC41EDA355C4}" uniqueName="123" name="Lesson 5 (DOW)" queryTableFieldId="129" dataDxfId="82">
      <calculatedColumnFormula>WEEKDAY(Sheet_1_Table_1_135[[#This Row],[Lesson 5
Date 
(DD-MMM-YYYY)]])</calculatedColumnFormula>
    </tableColumn>
    <tableColumn id="124" xr3:uid="{08C822FF-F4F0-47A1-9E05-208CB72A4F5D}" uniqueName="124" name="Lesson 5_x000a_Start Time_x000a_(HH:MM)" queryTableFieldId="128" dataDxfId="81"/>
    <tableColumn id="65" xr3:uid="{8AEF66F8-8575-4DFA-B29B-9AE5A1491641}" uniqueName="65" name="Lesson 5_x000a_End Time_x000a_(HH:MM)" queryTableFieldId="167" dataDxfId="80"/>
    <tableColumn id="125" xr3:uid="{05EDF3E3-5A72-4D48-9DCA-4DD92677935F}" uniqueName="125" name="Lesson 5_x000a_ Venue" queryTableFieldId="127" dataDxfId="79"/>
    <tableColumn id="118" xr3:uid="{A4578032-4D5E-4BE4-9054-EC90F7333BA6}" uniqueName="118" name="Lesson 6_x000a_Date _x000a_(DD-MMM-YYYY)" queryTableFieldId="126" dataDxfId="78">
      <calculatedColumnFormula>WEEKDAY(#REF!)</calculatedColumnFormula>
    </tableColumn>
    <tableColumn id="119" xr3:uid="{1315B116-BAE3-42EE-8E22-B65140A6DBF3}" uniqueName="119" name="Lesson 6 (DOW)" queryTableFieldId="125" dataDxfId="77">
      <calculatedColumnFormula>WEEKDAY(Sheet_1_Table_1_135[[#This Row],[Lesson 6
Date 
(DD-MMM-YYYY)]])</calculatedColumnFormula>
    </tableColumn>
    <tableColumn id="120" xr3:uid="{891760FE-ADA0-48AC-8796-ADCC2FCBE358}" uniqueName="120" name="Lesson 6_x000a_Start Time_x000a_(HH:MM)" queryTableFieldId="124" dataDxfId="76"/>
    <tableColumn id="43" xr3:uid="{1D608990-AC2D-43E7-BEC7-E12125BF808E}" uniqueName="43" name="Lesson 6_x000a_End Time_x000a_(HH:MM)" queryTableFieldId="162" dataDxfId="75"/>
    <tableColumn id="121" xr3:uid="{7E53376B-1D48-45A0-A142-72E9CADA0136}" uniqueName="121" name="Lesson 6_x000a_ Venue" queryTableFieldId="123" dataDxfId="74"/>
    <tableColumn id="21" xr3:uid="{D5CCFBFD-63EB-4B3F-8D9D-3B3222EF45AF}" uniqueName="21" name="Instructor / Speaker (1)_x000a_Title" queryTableFieldId="132" dataDxfId="73"/>
    <tableColumn id="34" xr3:uid="{F59E4D9D-B140-40F8-BF09-648CC566715D}" uniqueName="34" name="Instructor / Speaker (1)_x000a_First Name" queryTableFieldId="34" dataDxfId="72"/>
    <tableColumn id="30" xr3:uid="{23021CBF-C63D-4308-BBD1-9BD36B4C4118}" uniqueName="30" name="Instructor / Speaker (1)_x000a_Last Name _x000a_(in CAPITAL letter)" queryTableFieldId="133" dataDxfId="71"/>
    <tableColumn id="35" xr3:uid="{1611CD8C-B90D-4986-B45F-F589AD7BEF64}" uniqueName="35" name="Instructor / Speaker (1)_x000a_Job Title" queryTableFieldId="35" dataDxfId="70"/>
    <tableColumn id="37" xr3:uid="{0F0E43A9-4112-4CBD-B01F-B25AEB4A6E17}" uniqueName="37" name="Instructor / Speaker (2)_x000a_Title" queryTableFieldId="137" dataDxfId="69"/>
    <tableColumn id="36" xr3:uid="{63118199-EA68-49F1-97F1-642FFD1711E1}" uniqueName="36" name="Instructor / Speaker (2)_x000a_First Name" queryTableFieldId="136" dataDxfId="68"/>
    <tableColumn id="32" xr3:uid="{B3E99CD5-F3FC-4BF6-8013-6DAB5427DB8D}" uniqueName="32" name="Instructor / Speaker (2)_x000a_Last Name _x000a_(in CAPITAL letter)" queryTableFieldId="135" dataDxfId="67"/>
    <tableColumn id="31" xr3:uid="{D930185A-5E1A-48D5-A7D4-7642E7919E0A}" uniqueName="31" name="Instructor / Speaker (2)_x000a_Job Title" queryTableFieldId="134" dataDxfId="66"/>
    <tableColumn id="40" xr3:uid="{8D99BCF3-909B-4BE3-8C8C-321B142812B7}" uniqueName="40" name="Fees" queryTableFieldId="179" dataDxfId="65"/>
    <tableColumn id="78" xr3:uid="{08EE45A4-412A-4ADC-9DD3-A9F9BE38EF50}" uniqueName="78" name="Deposits" queryTableFieldId="79" dataDxfId="64"/>
    <tableColumn id="38" xr3:uid="{D8457E84-60B7-4590-B27E-A52D19211F3A}" uniqueName="38" name="Assembly Time _x000a_(for Off-campus Visit)" queryTableFieldId="38" dataDxfId="63"/>
    <tableColumn id="69" xr3:uid="{450BE1EC-0931-464F-9F4E-C178C60A3F24}" uniqueName="69" name="Assembly Location_x000a_(for Off-campus Visit)" queryTableFieldId="172" dataDxfId="62"/>
    <tableColumn id="39" xr3:uid="{BCF09507-5B62-463F-8F07-2CE4B44F377E}" uniqueName="39" name="Remarks to Students (if applicable)" queryTableFieldId="39" dataDxfId="61"/>
    <tableColumn id="70" xr3:uid="{BE8EEDDE-7550-45E4-8866-A401BC868D29}" uniqueName="70" name="Zoom URL_x000a_(if any)" queryTableFieldId="183" dataDxfId="60"/>
    <tableColumn id="42" xr3:uid="{8D3590C0-208A-4172-AE9B-56D80B3940EA}" uniqueName="42" name="Meeting ID_x000a_(if any)" queryTableFieldId="181" dataDxfId="59"/>
    <tableColumn id="41" xr3:uid="{EE62C584-E195-4320-8FFD-98286FE8B8AF}" uniqueName="41" name="Meeting Passcode_x000a_(if any)" queryTableFieldId="180" dataDxfId="58"/>
    <tableColumn id="72" xr3:uid="{144BBF43-4F4D-4137-A7A9-9AD88789BAF7}" uniqueName="72" name="Programme In-charge 1_x000a_Name" queryTableFieldId="184" dataDxfId="57"/>
    <tableColumn id="73" xr3:uid="{DAF7250F-EBB0-4B47-9AF7-92E9C03DE0ED}" uniqueName="73" name="Programme In-charge 1_x000a_Email" queryTableFieldId="185" dataDxfId="56"/>
    <tableColumn id="45" xr3:uid="{57601D51-C7F2-4045-A94F-980ADD4A7A66}" uniqueName="45" name="Programme In-charge 2_x000a_Name" queryTableFieldId="45" dataDxfId="55"/>
    <tableColumn id="46" xr3:uid="{113317FF-9F63-44F2-9449-2D666D493A91}" uniqueName="46" name="Programme In-charge 2_x000a_Email" queryTableFieldId="46" dataDxfId="54"/>
    <tableColumn id="49" xr3:uid="{4B834F31-0ED9-4BD3-9535-9F46E1E79478}" uniqueName="49" name="Sustainable Development Goals (Y/N)" queryTableFieldId="49" dataDxfId="53"/>
    <tableColumn id="50" xr3:uid="{D329CD43-3C93-4473-B11C-ED8AB581006A}" uniqueName="50" name="SDG1 _x000a_No Poverty" queryTableFieldId="50" dataDxfId="52"/>
    <tableColumn id="51" xr3:uid="{73448BA6-8A6E-4916-9D66-83F962CF90C5}" uniqueName="51" name="SDG2_x000a_Zero Hunger" queryTableFieldId="51" dataDxfId="51"/>
    <tableColumn id="52" xr3:uid="{0F347EFE-7C0C-4383-BA50-3614E150EABF}" uniqueName="52" name="SDG3_x000a_Good Health and well-being" queryTableFieldId="52" dataDxfId="50"/>
    <tableColumn id="53" xr3:uid="{71B53B4A-976D-4222-8239-A005AF52160E}" uniqueName="53" name="SDG4_x000a_Quality Education" queryTableFieldId="53" dataDxfId="49"/>
    <tableColumn id="54" xr3:uid="{8505B9DA-B3F2-4BB8-A71F-0BD44969B323}" uniqueName="54" name="SDG5_x000a_ Gender Equality" queryTableFieldId="54" dataDxfId="48"/>
    <tableColumn id="101" xr3:uid="{87661C9C-F687-480C-AB56-F9F27574A765}" uniqueName="101" name="SDG6_x000a_ Clean Water &amp; Sanitation" queryTableFieldId="102" dataDxfId="47"/>
    <tableColumn id="100" xr3:uid="{7C77F2F1-7044-4CED-8A6A-FBC97379B38C}" uniqueName="100" name="SDG7 Affordable &amp; Clean Energy" queryTableFieldId="101" dataDxfId="46"/>
    <tableColumn id="99" xr3:uid="{F5413B9B-30E9-4409-B2E5-F14EDAA7657E}" uniqueName="99" name="SDG8 _x000a_Decent Work &amp; Economic Growth" queryTableFieldId="100" dataDxfId="45"/>
    <tableColumn id="98" xr3:uid="{26C38A84-2789-4F9C-A8A4-C38D674CC181}" uniqueName="98" name="SDG9_x000a_Industry, Innovation &amp; Infrastructure" queryTableFieldId="99" dataDxfId="44"/>
    <tableColumn id="97" xr3:uid="{4AC25F3B-3D83-4F06-BAD5-5552A332F5F9}" uniqueName="97" name="SDG10_x000a_ Reduced inequalities" queryTableFieldId="98" dataDxfId="43"/>
    <tableColumn id="96" xr3:uid="{65ABA073-7345-4490-A718-58BE9DE07A81}" uniqueName="96" name="SDG11 Sustainable Cities &amp; Communities" queryTableFieldId="97" dataDxfId="42"/>
    <tableColumn id="95" xr3:uid="{E09C2EA2-095F-4E20-9DD9-DF24AAB42138}" uniqueName="95" name="SDG12 Responsible Consumption &amp; Production" queryTableFieldId="96" dataDxfId="41"/>
    <tableColumn id="94" xr3:uid="{5004A2E4-6F01-473D-A4FE-B02104C6687F}" uniqueName="94" name="SDG13_x000a_ Climate Action" queryTableFieldId="95" dataDxfId="40"/>
    <tableColumn id="93" xr3:uid="{7FE4127C-F99E-48DF-BFED-C790A8A3EEB0}" uniqueName="93" name="SDG14_x000a_Life Below Water" queryTableFieldId="94" dataDxfId="39"/>
    <tableColumn id="92" xr3:uid="{57F6005F-A5C0-4121-8AE6-AEFD5A9C7797}" uniqueName="92" name="SDG15 _x000a_Life on Land" queryTableFieldId="93" dataDxfId="38"/>
    <tableColumn id="91" xr3:uid="{06902CF7-3CA3-49B7-A64E-9E6444670FB3}" uniqueName="91" name="SDG16 Peace, Justice &amp; Strong Institutions" queryTableFieldId="92" dataDxfId="37"/>
    <tableColumn id="90" xr3:uid="{C30E1642-2800-4D04-8B26-40C8AE760E37}" uniqueName="90" name="SDG17 Partnerships for the Goals" queryTableFieldId="91" dataDxfId="36"/>
    <tableColumn id="63" xr3:uid="{2CEAD49B-93B5-405D-A690-45314ACB4437}" uniqueName="63" name="Country/Place" queryTableFieldId="64" dataDxfId="35"/>
    <tableColumn id="83" xr3:uid="{01398C40-D5D9-454D-8A75-7F2B65930FC0}" uniqueName="83" name="Credit Type" queryTableFieldId="84" dataDxfId="34"/>
    <tableColumn id="84" xr3:uid="{0584FB04-2AF7-4FB6-8DA9-B2678A04D0FB}" uniqueName="84" name="Data Type" queryTableFieldId="85" dataDxfId="33"/>
    <tableColumn id="61" xr3:uid="{710C8945-F5AF-44A4-B3AD-2B48129E7B9B}" uniqueName="61" name="UAA" queryTableFieldId="62" dataDxfId="32"/>
    <tableColumn id="86" xr3:uid="{4E1C686C-18F4-469F-988B-60190F2D0A5D}" uniqueName="86" name="Programme Category" queryTableFieldId="87" dataDxfId="31"/>
    <tableColumn id="87" xr3:uid="{4CCD07A1-4D60-4D0A-A093-F3965FD302CB}" uniqueName="87" name="Whole Person Development Cocurriculum" queryTableFieldId="88" dataDxfId="30"/>
    <tableColumn id="88" xr3:uid="{148741CA-B122-45D5-896B-FF90AA3EFA9C}" uniqueName="88" name="Moral Education" queryTableFieldId="89" dataDxfId="29"/>
    <tableColumn id="89" xr3:uid="{45DAE1A7-AB79-42E4-A3A0-0FE1DCA9F356}" uniqueName="89" name="Social Responsible Citizenship" queryTableFieldId="90" dataDxfId="28"/>
    <tableColumn id="47" xr3:uid="{463EFFF5-AF29-46D6-8CD3-BD3A26E8236E}" uniqueName="47" name="Lingnan Language Enhancement Initiative (L2EI)_x000a_(Y/N)" queryTableFieldId="186" dataDxfId="27"/>
    <tableColumn id="25" xr3:uid="{20C6EA45-FFB4-4F3A-9F85-5D0105C88865}" uniqueName="25" name="Leadership Enhancement Programme (LEP)_x000a_(Y/N)" queryTableFieldId="25" dataDxfId="26"/>
    <tableColumn id="66" xr3:uid="{793D26F7-0FCA-46C3-A7CC-7F60ECFB46DB}" uniqueName="66" name="TALENT - The Lingnan iPortfolio" queryTableFieldId="169" dataDxfId="25"/>
    <tableColumn id="67" xr3:uid="{F2E1679C-4791-4A29-9B04-3E03688A632E}" uniqueName="67" name="Has Registration" queryTableFieldId="170" dataDxfId="24"/>
    <tableColumn id="68" xr3:uid="{E9424F9E-7361-4BA4-A6EC-0000FB23FB40}" uniqueName="68" name="OSA Portal Registration" queryTableFieldId="171" dataDxfId="23"/>
    <tableColumn id="48" xr3:uid="{83973998-4265-48D1-B1AE-19EADF717AE5}" uniqueName="48" name="Registration link " queryTableFieldId="187" dataDxfId="22"/>
    <tableColumn id="71" xr3:uid="{703AE97F-1962-498A-BE3E-ABB77E34A5F5}" uniqueName="71" name="Status" queryTableFieldId="196" dataDxfId="2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aunwong@LN.edu.hk" TargetMode="External"/><Relationship Id="rId21" Type="http://schemas.openxmlformats.org/officeDocument/2006/relationships/hyperlink" Target="https://osa.ln.edu.hk/registration/0209170a1fe842f5500b8eaa323a0625" TargetMode="External"/><Relationship Id="rId42" Type="http://schemas.openxmlformats.org/officeDocument/2006/relationships/hyperlink" Target="mailto:anitachu@ln.edu.hk" TargetMode="External"/><Relationship Id="rId47" Type="http://schemas.openxmlformats.org/officeDocument/2006/relationships/hyperlink" Target="https://osa.ln.edu.hk/registration/84ec5a877bc276909e11130c1fe90d9c" TargetMode="External"/><Relationship Id="rId63" Type="http://schemas.openxmlformats.org/officeDocument/2006/relationships/hyperlink" Target="mailto:cheukyatko@ln.edu.hk" TargetMode="External"/><Relationship Id="rId68" Type="http://schemas.openxmlformats.org/officeDocument/2006/relationships/hyperlink" Target="https://osa.ln.edu.hk/registration/e73d1ea88fe35d4cbeebbf7d15c1c6e0" TargetMode="External"/><Relationship Id="rId84" Type="http://schemas.openxmlformats.org/officeDocument/2006/relationships/hyperlink" Target="https://osa.ln.edu.hk/registration/f8bf7ead67900c97d5ec671e7d1c2180" TargetMode="External"/><Relationship Id="rId89" Type="http://schemas.openxmlformats.org/officeDocument/2006/relationships/table" Target="../tables/table1.xml"/><Relationship Id="rId16" Type="http://schemas.openxmlformats.org/officeDocument/2006/relationships/hyperlink" Target="https://osa.ln.edu.hk/registration/1d55f1360422425e5fdfc8024503f82f" TargetMode="External"/><Relationship Id="rId11" Type="http://schemas.openxmlformats.org/officeDocument/2006/relationships/hyperlink" Target="https://osa.ln.edu.hk/registration/1063cbd8545072cecd11d9f74a0145f0" TargetMode="External"/><Relationship Id="rId32" Type="http://schemas.openxmlformats.org/officeDocument/2006/relationships/hyperlink" Target="mailto:jiaminliao@LN.edu.hk" TargetMode="External"/><Relationship Id="rId37" Type="http://schemas.openxmlformats.org/officeDocument/2006/relationships/hyperlink" Target="https://osa.ln.edu.hk/registration/8a1aec2581ef9236bd518faad6a54384" TargetMode="External"/><Relationship Id="rId53" Type="http://schemas.openxmlformats.org/officeDocument/2006/relationships/hyperlink" Target="mailto:chingyichan8@LN.edu.hk" TargetMode="External"/><Relationship Id="rId58" Type="http://schemas.openxmlformats.org/officeDocument/2006/relationships/hyperlink" Target="mailto:helenhan@ln.edu.hk" TargetMode="External"/><Relationship Id="rId74" Type="http://schemas.openxmlformats.org/officeDocument/2006/relationships/hyperlink" Target="mailto:luias@ln.edu.hk" TargetMode="External"/><Relationship Id="rId79" Type="http://schemas.openxmlformats.org/officeDocument/2006/relationships/hyperlink" Target="https://webapp.ln.edu.hk/sys/regbuilder/registration/lflecture_20260414" TargetMode="External"/><Relationship Id="rId5" Type="http://schemas.openxmlformats.org/officeDocument/2006/relationships/hyperlink" Target="https://docs.google.com/forms/d/e/1FAIpQLScn8n7goHDq7uCIW0MGTJYE7pExjeGXJ-y2Ro5Lep9xxIwNTw/viewform" TargetMode="External"/><Relationship Id="rId90" Type="http://schemas.openxmlformats.org/officeDocument/2006/relationships/comments" Target="../comments1.xml"/><Relationship Id="rId14" Type="http://schemas.openxmlformats.org/officeDocument/2006/relationships/hyperlink" Target="https://osa.ln.edu.hk/registration/514925fa21c5ec597660bc2ec5e310c6" TargetMode="External"/><Relationship Id="rId22" Type="http://schemas.openxmlformats.org/officeDocument/2006/relationships/hyperlink" Target="mailto:yuenwanho@ln.edu.hk" TargetMode="External"/><Relationship Id="rId27" Type="http://schemas.openxmlformats.org/officeDocument/2006/relationships/hyperlink" Target="mailto:waikitlo2@ln.edu.hk" TargetMode="External"/><Relationship Id="rId30" Type="http://schemas.openxmlformats.org/officeDocument/2006/relationships/hyperlink" Target="mailto:Yeungyu@ln.hk" TargetMode="External"/><Relationship Id="rId35" Type="http://schemas.openxmlformats.org/officeDocument/2006/relationships/hyperlink" Target="https://osa.ln.edu.hk/registration/ab4c87e6772e363878cf2f6edba8a3c9" TargetMode="External"/><Relationship Id="rId43" Type="http://schemas.openxmlformats.org/officeDocument/2006/relationships/hyperlink" Target="mailto:anitachu@ln.edu.hk" TargetMode="External"/><Relationship Id="rId48" Type="http://schemas.openxmlformats.org/officeDocument/2006/relationships/hyperlink" Target="mailto:sophiecheng@ln.edu.hk" TargetMode="External"/><Relationship Id="rId56" Type="http://schemas.openxmlformats.org/officeDocument/2006/relationships/hyperlink" Target="https://webapp.ln.edu.hk/sys/regbuilder/registration/lflecture_20260310" TargetMode="External"/><Relationship Id="rId64" Type="http://schemas.openxmlformats.org/officeDocument/2006/relationships/hyperlink" Target="https://lingnan.asia.qualtrics.com/jfe/form/SV_0icZozSlM8dfPVA" TargetMode="External"/><Relationship Id="rId69" Type="http://schemas.openxmlformats.org/officeDocument/2006/relationships/hyperlink" Target="https://osa.ln.edu.hk/registration/8dfc7d937a0fce032390d33e444ec446" TargetMode="External"/><Relationship Id="rId77" Type="http://schemas.openxmlformats.org/officeDocument/2006/relationships/hyperlink" Target="https://forms.office.com/r/cAmLwxJVSM" TargetMode="External"/><Relationship Id="rId8" Type="http://schemas.openxmlformats.org/officeDocument/2006/relationships/hyperlink" Target="https://docs.google.com/forms/d/e/1FAIpQLScn8n7goHDq7uCIW0MGTJYE7pExjeGXJ-y2Ro5Lep9xxIwNTw/viewform" TargetMode="External"/><Relationship Id="rId51" Type="http://schemas.openxmlformats.org/officeDocument/2006/relationships/hyperlink" Target="https://osa.ln.edu.hk/registration/bf88b57480b4b048fa128537bb79de58" TargetMode="External"/><Relationship Id="rId72" Type="http://schemas.openxmlformats.org/officeDocument/2006/relationships/hyperlink" Target="mailto:teresasiu@ln.edu.hk" TargetMode="External"/><Relationship Id="rId80" Type="http://schemas.openxmlformats.org/officeDocument/2006/relationships/hyperlink" Target="mailto:cs@LN.edu.hk" TargetMode="External"/><Relationship Id="rId85" Type="http://schemas.openxmlformats.org/officeDocument/2006/relationships/hyperlink" Target="mailto:socsp@ln.edu.hk" TargetMode="External"/><Relationship Id="rId3" Type="http://schemas.openxmlformats.org/officeDocument/2006/relationships/hyperlink" Target="https://osa.ln.edu.hk/registration/3cbe2af5eeef05fc47570b666c3b5dad" TargetMode="External"/><Relationship Id="rId12" Type="http://schemas.openxmlformats.org/officeDocument/2006/relationships/hyperlink" Target="https://docs.google.com/forms/d/e/1FAIpQLScn8n7goHDq7uCIW0MGTJYE7pExjeGXJ-y2Ro5Lep9xxIwNTw/viewform" TargetMode="External"/><Relationship Id="rId17" Type="http://schemas.openxmlformats.org/officeDocument/2006/relationships/hyperlink" Target="https://osa.ln.edu.hk/registration/8701b0083de3746846673a5ed23589c9" TargetMode="External"/><Relationship Id="rId25" Type="http://schemas.openxmlformats.org/officeDocument/2006/relationships/hyperlink" Target="https://osa.ln.edu.hk/registration/0bced184e8b7d9a1b64ac8ad83350245" TargetMode="External"/><Relationship Id="rId33" Type="http://schemas.openxmlformats.org/officeDocument/2006/relationships/hyperlink" Target="mailto:chadchan@ln.edu.hk" TargetMode="External"/><Relationship Id="rId38" Type="http://schemas.openxmlformats.org/officeDocument/2006/relationships/hyperlink" Target="https://osa.ln.edu.hk/registration/7519816632f1234aeaca2103ed34d943" TargetMode="External"/><Relationship Id="rId46" Type="http://schemas.openxmlformats.org/officeDocument/2006/relationships/hyperlink" Target="https://osa.ln.edu.hk/registration/9036726c059f29ada78c4779e6ee58a4" TargetMode="External"/><Relationship Id="rId59" Type="http://schemas.openxmlformats.org/officeDocument/2006/relationships/hyperlink" Target="mailto:cheukyatko@ln.edu.hk" TargetMode="External"/><Relationship Id="rId67" Type="http://schemas.openxmlformats.org/officeDocument/2006/relationships/hyperlink" Target="https://osa.ln.edu.hk/registration/fe44f41525fde9613386dee18248973b" TargetMode="External"/><Relationship Id="rId20" Type="http://schemas.openxmlformats.org/officeDocument/2006/relationships/hyperlink" Target="https://osa.ln.edu.hk/registration/e3894e4453e6300843a2cfed508c5b54" TargetMode="External"/><Relationship Id="rId41" Type="http://schemas.openxmlformats.org/officeDocument/2006/relationships/hyperlink" Target="mailto:anitachu@ln.edu.hk" TargetMode="External"/><Relationship Id="rId54" Type="http://schemas.openxmlformats.org/officeDocument/2006/relationships/hyperlink" Target="https://osa.ln.edu.hk/registration/1d7a015769d8c071592611b103604fd4" TargetMode="External"/><Relationship Id="rId62" Type="http://schemas.openxmlformats.org/officeDocument/2006/relationships/hyperlink" Target="https://lingnan.asia.qualtrics.com/jfe/form/SV_0icZozSlM8dfPVA" TargetMode="External"/><Relationship Id="rId70" Type="http://schemas.openxmlformats.org/officeDocument/2006/relationships/hyperlink" Target="mailto:socsp@ln.edu.hk" TargetMode="External"/><Relationship Id="rId75" Type="http://schemas.openxmlformats.org/officeDocument/2006/relationships/hyperlink" Target="https://webapp.ln.edu.hk/sys/regbuilder/registration/luiasdistinguishedlecture_20260325" TargetMode="External"/><Relationship Id="rId83" Type="http://schemas.openxmlformats.org/officeDocument/2006/relationships/hyperlink" Target="mailto:helenhan@ln.edu.hk" TargetMode="External"/><Relationship Id="rId88" Type="http://schemas.openxmlformats.org/officeDocument/2006/relationships/vmlDrawing" Target="../drawings/vmlDrawing1.vml"/><Relationship Id="rId1" Type="http://schemas.openxmlformats.org/officeDocument/2006/relationships/hyperlink" Target="https://webapp.ln.edu.hk/sys/regbuilder/registration/sociology_seminar_series_2025-2026_5" TargetMode="External"/><Relationship Id="rId6" Type="http://schemas.openxmlformats.org/officeDocument/2006/relationships/hyperlink" Target="https://docs.google.com/forms/d/e/1FAIpQLScn8n7goHDq7uCIW0MGTJYE7pExjeGXJ-y2Ro5Lep9xxIwNTw/viewform" TargetMode="External"/><Relationship Id="rId15" Type="http://schemas.openxmlformats.org/officeDocument/2006/relationships/hyperlink" Target="https://osa.ln.edu.hk/registration/5d35fae23c066af6d5d40cd888353cf3" TargetMode="External"/><Relationship Id="rId23" Type="http://schemas.openxmlformats.org/officeDocument/2006/relationships/hyperlink" Target="mailto:mwabamoonochipili@ln.hk" TargetMode="External"/><Relationship Id="rId28" Type="http://schemas.openxmlformats.org/officeDocument/2006/relationships/hyperlink" Target="https://osa.ln.edu.hk/registration/eca6bca77ccabb5863dad2731a63b867" TargetMode="External"/><Relationship Id="rId36" Type="http://schemas.openxmlformats.org/officeDocument/2006/relationships/hyperlink" Target="https://osa.ln.edu.hk/registration/45c8bdfaf9c71f65f7d32001a3356e87" TargetMode="External"/><Relationship Id="rId49" Type="http://schemas.openxmlformats.org/officeDocument/2006/relationships/hyperlink" Target="mailto:joeylsw@ln.edu.hk" TargetMode="External"/><Relationship Id="rId57" Type="http://schemas.openxmlformats.org/officeDocument/2006/relationships/hyperlink" Target="mailto:helenhan@ln.edu.hk" TargetMode="External"/><Relationship Id="rId10" Type="http://schemas.openxmlformats.org/officeDocument/2006/relationships/hyperlink" Target="mailto:lei@ln.edu.hk" TargetMode="External"/><Relationship Id="rId31" Type="http://schemas.openxmlformats.org/officeDocument/2006/relationships/hyperlink" Target="mailto:shingheikong@ln.edu.hk" TargetMode="External"/><Relationship Id="rId44" Type="http://schemas.openxmlformats.org/officeDocument/2006/relationships/hyperlink" Target="mailto:anitachu@ln.edu.hk" TargetMode="External"/><Relationship Id="rId52" Type="http://schemas.openxmlformats.org/officeDocument/2006/relationships/hyperlink" Target="https://osa.ln.edu.hk/registration/701a192235353ffedc8ee30bee9cdfc7" TargetMode="External"/><Relationship Id="rId60" Type="http://schemas.openxmlformats.org/officeDocument/2006/relationships/hyperlink" Target="https://lingnan.asia.qualtrics.com/jfe/form/SV_0icZozSlM8dfPVA" TargetMode="External"/><Relationship Id="rId65" Type="http://schemas.openxmlformats.org/officeDocument/2006/relationships/hyperlink" Target="mailto:cheukyatko@ln.edu.hk" TargetMode="External"/><Relationship Id="rId73" Type="http://schemas.openxmlformats.org/officeDocument/2006/relationships/hyperlink" Target="https://lingnan.asia.qualtrics.com/jfe/form/SV_bw5yYPZ9jGNaG4S" TargetMode="External"/><Relationship Id="rId78" Type="http://schemas.openxmlformats.org/officeDocument/2006/relationships/hyperlink" Target="mailto:luias@ln.edu.hk" TargetMode="External"/><Relationship Id="rId81" Type="http://schemas.openxmlformats.org/officeDocument/2006/relationships/hyperlink" Target="https://lingnan.asia.qualtrics.com/jfe/form/SV_0MTFYQ4XIw80buC" TargetMode="External"/><Relationship Id="rId86" Type="http://schemas.openxmlformats.org/officeDocument/2006/relationships/hyperlink" Target="https://webapp.ln.edu.hk/sys/regbuilder/registration/sociology_seminar_series_2025-2026_7" TargetMode="External"/><Relationship Id="rId4" Type="http://schemas.openxmlformats.org/officeDocument/2006/relationships/hyperlink" Target="mailto:cheukyatko@ln.edu.hk" TargetMode="External"/><Relationship Id="rId9" Type="http://schemas.openxmlformats.org/officeDocument/2006/relationships/hyperlink" Target="https://osa.ln.edu.hk/registration/f2e333f7224d36f09f948d2d3502674b" TargetMode="External"/><Relationship Id="rId13" Type="http://schemas.openxmlformats.org/officeDocument/2006/relationships/hyperlink" Target="https://osa.ln.edu.hk/registration/08270f135b4645d8e9158e6b9baffaa8" TargetMode="External"/><Relationship Id="rId18" Type="http://schemas.openxmlformats.org/officeDocument/2006/relationships/hyperlink" Target="https://osa.ln.edu.hk/registration/7a079ddec8cb8877a5f84cc1ccbfce64" TargetMode="External"/><Relationship Id="rId39" Type="http://schemas.openxmlformats.org/officeDocument/2006/relationships/hyperlink" Target="mailto:anitachu@ln.edu.hk" TargetMode="External"/><Relationship Id="rId34" Type="http://schemas.openxmlformats.org/officeDocument/2006/relationships/hyperlink" Target="https://osa.ln.edu.hk/registration/c18bfa31309a7a304f0c7cc3b2be5d08" TargetMode="External"/><Relationship Id="rId50" Type="http://schemas.openxmlformats.org/officeDocument/2006/relationships/hyperlink" Target="mailto:zhongxuanjiao@ln.edu.hk" TargetMode="External"/><Relationship Id="rId55" Type="http://schemas.openxmlformats.org/officeDocument/2006/relationships/hyperlink" Target="mailto:luias@ln.edu.hk" TargetMode="External"/><Relationship Id="rId76" Type="http://schemas.openxmlformats.org/officeDocument/2006/relationships/hyperlink" Target="mailto:micchung@ln.edu.hk" TargetMode="External"/><Relationship Id="rId7" Type="http://schemas.openxmlformats.org/officeDocument/2006/relationships/hyperlink" Target="https://docs.google.com/forms/d/e/1FAIpQLScn8n7goHDq7uCIW0MGTJYE7pExjeGXJ-y2Ro5Lep9xxIwNTw/viewform" TargetMode="External"/><Relationship Id="rId71" Type="http://schemas.openxmlformats.org/officeDocument/2006/relationships/hyperlink" Target="https://webapp.ln.edu.hk/sys/regbuilder/registration/sociology_seminar_series_2025-2026_6" TargetMode="External"/><Relationship Id="rId2" Type="http://schemas.openxmlformats.org/officeDocument/2006/relationships/hyperlink" Target="mailto:lei@ln.edu.hk" TargetMode="External"/><Relationship Id="rId29" Type="http://schemas.openxmlformats.org/officeDocument/2006/relationships/hyperlink" Target="mailto:tobbykan@ln.edu.hk" TargetMode="External"/><Relationship Id="rId24" Type="http://schemas.openxmlformats.org/officeDocument/2006/relationships/hyperlink" Target="https://osa.ln.edu.hk/registration/2855ea9b304216be1fa04df4a6c29eba" TargetMode="External"/><Relationship Id="rId40" Type="http://schemas.openxmlformats.org/officeDocument/2006/relationships/hyperlink" Target="mailto:anitachu@ln.edu.hk" TargetMode="External"/><Relationship Id="rId45" Type="http://schemas.openxmlformats.org/officeDocument/2006/relationships/hyperlink" Target="https://osa.ln.edu.hk/registration/7aabb50f49db912cc6c615cbf39ee99d" TargetMode="External"/><Relationship Id="rId66" Type="http://schemas.openxmlformats.org/officeDocument/2006/relationships/hyperlink" Target="https://lingnan.asia.qualtrics.com/jfe/form/SV_0icZozSlM8dfPVA" TargetMode="External"/><Relationship Id="rId87" Type="http://schemas.openxmlformats.org/officeDocument/2006/relationships/printerSettings" Target="../printerSettings/printerSettings1.bin"/><Relationship Id="rId61" Type="http://schemas.openxmlformats.org/officeDocument/2006/relationships/hyperlink" Target="mailto:cheukyatko@ln.edu.hk" TargetMode="External"/><Relationship Id="rId82" Type="http://schemas.openxmlformats.org/officeDocument/2006/relationships/hyperlink" Target="mailto:kmmok2@LN.edu.hk" TargetMode="External"/><Relationship Id="rId19" Type="http://schemas.openxmlformats.org/officeDocument/2006/relationships/hyperlink" Target="https://osa.ln.edu.hk/registration/26517c5b477e0dcca6e1e6a70ad4bd24"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saraty@ln.edu.h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E72C-6EF7-4FB0-BE7B-D7343C4EAC0B}">
  <sheetPr>
    <pageSetUpPr fitToPage="1"/>
  </sheetPr>
  <dimension ref="A1:ES71"/>
  <sheetViews>
    <sheetView tabSelected="1" topLeftCell="V34" zoomScale="70" zoomScaleNormal="70" workbookViewId="0">
      <selection activeCell="AO36" sqref="AO36"/>
    </sheetView>
  </sheetViews>
  <sheetFormatPr defaultColWidth="9.140625" defaultRowHeight="15" x14ac:dyDescent="0.25"/>
  <cols>
    <col min="1" max="1" width="8.28515625" style="2" customWidth="1"/>
    <col min="2" max="2" width="14.7109375" style="3" hidden="1" customWidth="1"/>
    <col min="3" max="3" width="14.42578125" style="3" hidden="1" customWidth="1"/>
    <col min="4" max="4" width="15" style="3" hidden="1" customWidth="1"/>
    <col min="5" max="5" width="8.85546875" style="3" hidden="1" customWidth="1"/>
    <col min="6" max="6" width="16.5703125" style="3" bestFit="1" customWidth="1"/>
    <col min="7" max="7" width="11.28515625" style="3" customWidth="1"/>
    <col min="8" max="8" width="19.5703125" customWidth="1"/>
    <col min="9" max="9" width="28.42578125" style="3" customWidth="1"/>
    <col min="10" max="10" width="30" style="7" customWidth="1"/>
    <col min="11" max="11" width="35.7109375" style="3" customWidth="1"/>
    <col min="12" max="12" width="13.42578125" style="3" customWidth="1"/>
    <col min="13" max="13" width="50.7109375" style="29" customWidth="1"/>
    <col min="14" max="14" width="50.85546875" customWidth="1"/>
    <col min="15" max="15" width="27.85546875" style="4" customWidth="1"/>
    <col min="16" max="16" width="23.5703125" style="4" customWidth="1"/>
    <col min="17" max="17" width="28.7109375" customWidth="1"/>
    <col min="18" max="19" width="11.7109375" style="3" customWidth="1"/>
    <col min="20" max="20" width="14.28515625" style="4" customWidth="1"/>
    <col min="21" max="21" width="14.140625" style="4" customWidth="1"/>
    <col min="22" max="28" width="13.140625" style="4" customWidth="1"/>
    <col min="29" max="29" width="11.42578125" style="4" customWidth="1"/>
    <col min="30" max="30" width="12.42578125" customWidth="1"/>
    <col min="31" max="31" width="12.140625" style="3" customWidth="1"/>
    <col min="32" max="33" width="12.140625" style="4" customWidth="1"/>
    <col min="34" max="34" width="14" style="4" customWidth="1"/>
    <col min="35" max="35" width="13.5703125" style="4" customWidth="1"/>
    <col min="36" max="36" width="13.85546875" customWidth="1"/>
    <col min="37" max="37" width="16.85546875" customWidth="1"/>
    <col min="38" max="38" width="13.140625" style="3" customWidth="1"/>
    <col min="39" max="39" width="12.7109375" customWidth="1"/>
    <col min="40" max="40" width="12.7109375" style="3" customWidth="1"/>
    <col min="41" max="41" width="12.85546875" style="4" bestFit="1" customWidth="1"/>
    <col min="42" max="42" width="15.7109375" style="4" customWidth="1"/>
    <col min="43" max="43" width="11.7109375" style="4" customWidth="1"/>
    <col min="44" max="45" width="12.7109375" style="4" customWidth="1"/>
    <col min="46" max="46" width="12.85546875" style="29" bestFit="1" customWidth="1"/>
    <col min="47" max="47" width="15.7109375" style="4" customWidth="1"/>
    <col min="48" max="48" width="11.7109375" style="4" customWidth="1"/>
    <col min="49" max="50" width="12.7109375" style="4" customWidth="1"/>
    <col min="51" max="51" width="12.85546875" style="29" bestFit="1" customWidth="1"/>
    <col min="52" max="52" width="14.5703125" style="4" customWidth="1"/>
    <col min="53" max="53" width="11.7109375" style="4" customWidth="1"/>
    <col min="54" max="55" width="12.7109375" style="4" customWidth="1"/>
    <col min="56" max="56" width="12.85546875" style="29" bestFit="1" customWidth="1"/>
    <col min="57" max="57" width="15.7109375" style="4" customWidth="1"/>
    <col min="58" max="58" width="11.7109375" style="4" customWidth="1"/>
    <col min="59" max="60" width="12.7109375" style="4" customWidth="1"/>
    <col min="61" max="61" width="15.7109375" style="29" customWidth="1"/>
    <col min="62" max="62" width="15.7109375" style="4" customWidth="1"/>
    <col min="63" max="63" width="11.7109375" style="4" customWidth="1"/>
    <col min="64" max="65" width="12.7109375" style="4" customWidth="1"/>
    <col min="66" max="66" width="12.85546875" style="29" bestFit="1" customWidth="1"/>
    <col min="67" max="67" width="15.28515625" style="4" customWidth="1"/>
    <col min="68" max="68" width="41.85546875" style="4" customWidth="1"/>
    <col min="69" max="69" width="20.7109375" style="4" customWidth="1"/>
    <col min="70" max="70" width="22" style="4" customWidth="1"/>
    <col min="71" max="71" width="15.28515625" style="3" bestFit="1" customWidth="1"/>
    <col min="72" max="72" width="22.140625" style="4" customWidth="1"/>
    <col min="73" max="73" width="22.42578125" style="4" customWidth="1"/>
    <col min="74" max="74" width="22.42578125" style="7" customWidth="1"/>
    <col min="75" max="76" width="14.7109375" style="4" customWidth="1"/>
    <col min="77" max="77" width="21.140625" style="3" customWidth="1"/>
    <col min="78" max="78" width="19.85546875" style="3" customWidth="1"/>
    <col min="79" max="79" width="30.7109375" style="3" customWidth="1"/>
    <col min="80" max="80" width="14.85546875" style="3" bestFit="1" customWidth="1"/>
    <col min="81" max="81" width="15.7109375" style="3" bestFit="1" customWidth="1"/>
    <col min="82" max="82" width="22" style="3" bestFit="1" customWidth="1"/>
    <col min="83" max="84" width="23.28515625" style="3" bestFit="1" customWidth="1"/>
    <col min="85" max="85" width="20.5703125" style="3" customWidth="1"/>
    <col min="86" max="86" width="21.42578125" style="3" customWidth="1"/>
    <col min="87" max="87" width="17.42578125" style="3" customWidth="1"/>
    <col min="88" max="88" width="14.28515625" style="3" customWidth="1"/>
    <col min="89" max="92" width="12.7109375" style="3" customWidth="1"/>
    <col min="93" max="93" width="12.7109375" style="10" customWidth="1"/>
    <col min="94" max="105" width="12.7109375" style="4" customWidth="1"/>
    <col min="106" max="106" width="12.42578125" style="4" customWidth="1"/>
    <col min="107" max="107" width="13.42578125" style="4" customWidth="1"/>
    <col min="108" max="108" width="10.7109375" style="4" customWidth="1"/>
    <col min="109" max="109" width="12" style="4" customWidth="1"/>
    <col min="110" max="110" width="16.7109375" style="29" customWidth="1"/>
    <col min="111" max="111" width="12.42578125" style="4" customWidth="1"/>
    <col min="112" max="112" width="14.5703125" customWidth="1"/>
    <col min="113" max="113" width="24.28515625" customWidth="1"/>
    <col min="114" max="114" width="20.5703125" customWidth="1"/>
    <col min="115" max="115" width="14.140625" customWidth="1"/>
    <col min="116" max="116" width="13.42578125" style="3" customWidth="1"/>
    <col min="117" max="117" width="13" style="3" customWidth="1"/>
    <col min="118" max="118" width="14" style="3" customWidth="1"/>
    <col min="137" max="137" width="13.7109375" style="3" bestFit="1" customWidth="1"/>
    <col min="138" max="140" width="9.140625" style="3"/>
    <col min="141" max="141" width="32.42578125" style="3" customWidth="1"/>
    <col min="142" max="149" width="9.140625" style="3"/>
    <col min="150" max="16384" width="9.140625" style="2"/>
  </cols>
  <sheetData>
    <row r="1" spans="1:149" ht="117" customHeight="1" thickTop="1" thickBot="1" x14ac:dyDescent="0.3">
      <c r="A1" s="33"/>
      <c r="B1" s="517" t="s">
        <v>0</v>
      </c>
      <c r="C1" s="515"/>
      <c r="D1" s="515"/>
      <c r="E1" s="516"/>
      <c r="F1" s="75"/>
      <c r="G1" s="75"/>
      <c r="H1" s="514" t="s">
        <v>1</v>
      </c>
      <c r="I1" s="516"/>
      <c r="K1" s="514" t="s">
        <v>2</v>
      </c>
      <c r="L1" s="516"/>
      <c r="M1" s="3"/>
      <c r="N1" s="3"/>
      <c r="O1" s="514" t="s">
        <v>3</v>
      </c>
      <c r="P1" s="516"/>
      <c r="Q1" s="514" t="s">
        <v>4</v>
      </c>
      <c r="R1" s="516"/>
      <c r="S1" s="514" t="s">
        <v>5</v>
      </c>
      <c r="T1" s="515"/>
      <c r="U1" s="515"/>
      <c r="V1" s="515"/>
      <c r="W1" s="515"/>
      <c r="X1" s="515"/>
      <c r="Y1" s="515"/>
      <c r="Z1" s="515"/>
      <c r="AA1" s="515"/>
      <c r="AB1" s="516"/>
      <c r="AD1" s="4"/>
      <c r="AE1" s="4"/>
      <c r="AH1" s="518" t="s">
        <v>6</v>
      </c>
      <c r="AI1" s="519"/>
      <c r="AJ1" s="520"/>
      <c r="AK1" s="79" t="s">
        <v>7</v>
      </c>
      <c r="AL1" s="4"/>
      <c r="AM1" s="4"/>
      <c r="AN1" s="4"/>
      <c r="AP1" s="518" t="s">
        <v>8</v>
      </c>
      <c r="AQ1" s="519"/>
      <c r="AR1" s="519"/>
      <c r="AS1" s="519"/>
      <c r="AT1" s="519"/>
      <c r="AU1" s="519"/>
      <c r="AV1" s="519"/>
      <c r="AW1" s="519"/>
      <c r="AX1" s="519"/>
      <c r="AY1" s="519"/>
      <c r="AZ1" s="519"/>
      <c r="BA1" s="519"/>
      <c r="BB1" s="519"/>
      <c r="BC1" s="519"/>
      <c r="BD1" s="519"/>
      <c r="BE1" s="519"/>
      <c r="BF1" s="519"/>
      <c r="BG1" s="519"/>
      <c r="BH1" s="519"/>
      <c r="BI1" s="519"/>
      <c r="BJ1" s="519"/>
      <c r="BK1" s="519"/>
      <c r="BL1" s="519"/>
      <c r="BM1" s="519"/>
      <c r="BN1" s="520"/>
      <c r="BP1" s="79" t="s">
        <v>9</v>
      </c>
      <c r="BQ1" s="79" t="s">
        <v>10</v>
      </c>
      <c r="BR1" s="3"/>
      <c r="BT1" s="3"/>
      <c r="BU1" s="3"/>
      <c r="BV1" s="3"/>
      <c r="BW1" s="514" t="s">
        <v>11</v>
      </c>
      <c r="BX1" s="515"/>
      <c r="BY1" s="515"/>
      <c r="BZ1" s="515"/>
      <c r="CA1" s="516"/>
      <c r="CB1" s="521"/>
      <c r="CC1" s="521"/>
      <c r="CD1" s="521"/>
      <c r="CE1" s="514" t="s">
        <v>12</v>
      </c>
      <c r="CF1" s="515"/>
      <c r="CG1" s="515"/>
      <c r="CH1" s="516"/>
      <c r="CI1" s="93"/>
      <c r="CJ1" s="518" t="s">
        <v>13</v>
      </c>
      <c r="CK1" s="519"/>
      <c r="CL1" s="519"/>
      <c r="CM1" s="519"/>
      <c r="CN1" s="519"/>
      <c r="CO1" s="519"/>
      <c r="CP1" s="519"/>
      <c r="CQ1" s="519"/>
      <c r="CR1" s="519"/>
      <c r="CS1" s="519"/>
      <c r="CT1" s="519"/>
      <c r="CU1" s="519"/>
      <c r="CV1" s="519"/>
      <c r="CW1" s="519"/>
      <c r="CX1" s="519"/>
      <c r="CY1" s="519"/>
      <c r="CZ1" s="520"/>
      <c r="DB1" s="34"/>
      <c r="DC1" s="34"/>
      <c r="DD1" s="3"/>
      <c r="DE1" s="34"/>
      <c r="DF1" s="34"/>
      <c r="DG1" s="34"/>
      <c r="DH1" s="3"/>
      <c r="DI1" s="514" t="s">
        <v>14</v>
      </c>
      <c r="DJ1" s="516"/>
      <c r="DK1" s="3"/>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row>
    <row r="2" spans="1:149" s="41" customFormat="1" ht="54.95" customHeight="1" thickTop="1" x14ac:dyDescent="0.25">
      <c r="A2" s="74" t="s">
        <v>15</v>
      </c>
      <c r="B2" s="125" t="s">
        <v>16</v>
      </c>
      <c r="C2" s="86" t="s">
        <v>17</v>
      </c>
      <c r="D2" s="86" t="s">
        <v>18</v>
      </c>
      <c r="E2" s="123" t="s">
        <v>19</v>
      </c>
      <c r="F2" s="125" t="s">
        <v>20</v>
      </c>
      <c r="G2" s="126" t="s">
        <v>21</v>
      </c>
      <c r="H2" s="82" t="s">
        <v>22</v>
      </c>
      <c r="I2" s="77" t="s">
        <v>23</v>
      </c>
      <c r="J2" s="200" t="s">
        <v>24</v>
      </c>
      <c r="K2" s="78" t="s">
        <v>25</v>
      </c>
      <c r="L2" s="78" t="s">
        <v>26</v>
      </c>
      <c r="M2" s="35" t="s">
        <v>27</v>
      </c>
      <c r="N2" s="116" t="s">
        <v>28</v>
      </c>
      <c r="O2" s="122" t="s">
        <v>29</v>
      </c>
      <c r="P2" s="77" t="s">
        <v>30</v>
      </c>
      <c r="Q2" s="119" t="s">
        <v>31</v>
      </c>
      <c r="R2" s="81" t="s">
        <v>32</v>
      </c>
      <c r="S2" s="81" t="s">
        <v>33</v>
      </c>
      <c r="T2" s="81" t="s">
        <v>34</v>
      </c>
      <c r="U2" s="81" t="s">
        <v>35</v>
      </c>
      <c r="V2" s="81" t="s">
        <v>36</v>
      </c>
      <c r="W2" s="81" t="s">
        <v>37</v>
      </c>
      <c r="X2" s="81" t="s">
        <v>38</v>
      </c>
      <c r="Y2" s="81" t="s">
        <v>39</v>
      </c>
      <c r="Z2" s="81" t="s">
        <v>40</v>
      </c>
      <c r="AA2" s="81" t="s">
        <v>41</v>
      </c>
      <c r="AB2" s="120" t="s">
        <v>42</v>
      </c>
      <c r="AC2" s="118" t="s">
        <v>43</v>
      </c>
      <c r="AD2" s="36" t="s">
        <v>44</v>
      </c>
      <c r="AE2" s="36" t="s">
        <v>45</v>
      </c>
      <c r="AF2" s="36" t="s">
        <v>46</v>
      </c>
      <c r="AG2" s="36" t="s">
        <v>47</v>
      </c>
      <c r="AH2" s="36" t="s">
        <v>48</v>
      </c>
      <c r="AI2" s="36" t="s">
        <v>49</v>
      </c>
      <c r="AJ2" s="113" t="s">
        <v>50</v>
      </c>
      <c r="AK2" s="115" t="s">
        <v>51</v>
      </c>
      <c r="AL2" s="35" t="s">
        <v>52</v>
      </c>
      <c r="AM2" s="35" t="s">
        <v>53</v>
      </c>
      <c r="AN2" s="35" t="s">
        <v>54</v>
      </c>
      <c r="AO2" s="116" t="s">
        <v>55</v>
      </c>
      <c r="AP2" s="82" t="s">
        <v>56</v>
      </c>
      <c r="AQ2" s="78" t="s">
        <v>57</v>
      </c>
      <c r="AR2" s="78" t="s">
        <v>58</v>
      </c>
      <c r="AS2" s="78" t="s">
        <v>59</v>
      </c>
      <c r="AT2" s="77" t="s">
        <v>60</v>
      </c>
      <c r="AU2" s="98" t="s">
        <v>61</v>
      </c>
      <c r="AV2" s="99" t="s">
        <v>62</v>
      </c>
      <c r="AW2" s="99" t="s">
        <v>63</v>
      </c>
      <c r="AX2" s="99" t="s">
        <v>64</v>
      </c>
      <c r="AY2" s="108" t="s">
        <v>65</v>
      </c>
      <c r="AZ2" s="82" t="s">
        <v>66</v>
      </c>
      <c r="BA2" s="78" t="s">
        <v>67</v>
      </c>
      <c r="BB2" s="78" t="s">
        <v>68</v>
      </c>
      <c r="BC2" s="78" t="s">
        <v>69</v>
      </c>
      <c r="BD2" s="77" t="s">
        <v>70</v>
      </c>
      <c r="BE2" s="98" t="s">
        <v>71</v>
      </c>
      <c r="BF2" s="99" t="s">
        <v>72</v>
      </c>
      <c r="BG2" s="99" t="s">
        <v>73</v>
      </c>
      <c r="BH2" s="99" t="s">
        <v>74</v>
      </c>
      <c r="BI2" s="108" t="s">
        <v>75</v>
      </c>
      <c r="BJ2" s="82" t="s">
        <v>76</v>
      </c>
      <c r="BK2" s="78" t="s">
        <v>77</v>
      </c>
      <c r="BL2" s="78" t="s">
        <v>78</v>
      </c>
      <c r="BM2" s="78" t="s">
        <v>79</v>
      </c>
      <c r="BN2" s="77" t="s">
        <v>80</v>
      </c>
      <c r="BO2" s="104" t="s">
        <v>81</v>
      </c>
      <c r="BP2" s="83" t="s">
        <v>82</v>
      </c>
      <c r="BQ2" s="37" t="s">
        <v>83</v>
      </c>
      <c r="BR2" s="105" t="s">
        <v>84</v>
      </c>
      <c r="BS2" s="103" t="s">
        <v>85</v>
      </c>
      <c r="BT2" s="37" t="s">
        <v>86</v>
      </c>
      <c r="BU2" s="37" t="s">
        <v>87</v>
      </c>
      <c r="BV2" s="96" t="s">
        <v>88</v>
      </c>
      <c r="BW2" s="133" t="s">
        <v>89</v>
      </c>
      <c r="BX2" s="129" t="s">
        <v>90</v>
      </c>
      <c r="BY2" s="130" t="s">
        <v>91</v>
      </c>
      <c r="BZ2" s="130" t="s">
        <v>92</v>
      </c>
      <c r="CA2" s="84" t="s">
        <v>93</v>
      </c>
      <c r="CB2" s="84" t="s">
        <v>94</v>
      </c>
      <c r="CC2" s="84" t="s">
        <v>95</v>
      </c>
      <c r="CD2" s="97" t="s">
        <v>96</v>
      </c>
      <c r="CE2" s="98" t="s">
        <v>97</v>
      </c>
      <c r="CF2" s="99" t="s">
        <v>98</v>
      </c>
      <c r="CG2" s="98" t="s">
        <v>99</v>
      </c>
      <c r="CH2" s="99" t="s">
        <v>100</v>
      </c>
      <c r="CI2" s="40" t="s">
        <v>101</v>
      </c>
      <c r="CJ2" s="85" t="s">
        <v>102</v>
      </c>
      <c r="CK2" s="85" t="s">
        <v>103</v>
      </c>
      <c r="CL2" s="85" t="s">
        <v>104</v>
      </c>
      <c r="CM2" s="85" t="s">
        <v>105</v>
      </c>
      <c r="CN2" s="85" t="s">
        <v>106</v>
      </c>
      <c r="CO2" s="85" t="s">
        <v>107</v>
      </c>
      <c r="CP2" s="85" t="s">
        <v>108</v>
      </c>
      <c r="CQ2" s="85" t="s">
        <v>109</v>
      </c>
      <c r="CR2" s="85" t="s">
        <v>110</v>
      </c>
      <c r="CS2" s="85" t="s">
        <v>111</v>
      </c>
      <c r="CT2" s="85" t="s">
        <v>112</v>
      </c>
      <c r="CU2" s="85" t="s">
        <v>113</v>
      </c>
      <c r="CV2" s="85" t="s">
        <v>114</v>
      </c>
      <c r="CW2" s="85" t="s">
        <v>115</v>
      </c>
      <c r="CX2" s="85" t="s">
        <v>116</v>
      </c>
      <c r="CY2" s="85" t="s">
        <v>117</v>
      </c>
      <c r="CZ2" s="85" t="s">
        <v>118</v>
      </c>
      <c r="DA2" s="38" t="s">
        <v>119</v>
      </c>
      <c r="DB2" s="38" t="s">
        <v>120</v>
      </c>
      <c r="DC2" s="38" t="s">
        <v>121</v>
      </c>
      <c r="DD2" s="38" t="s">
        <v>122</v>
      </c>
      <c r="DE2" s="38" t="s">
        <v>123</v>
      </c>
      <c r="DF2" s="38" t="s">
        <v>124</v>
      </c>
      <c r="DG2" s="38" t="s">
        <v>125</v>
      </c>
      <c r="DH2" s="39" t="s">
        <v>126</v>
      </c>
      <c r="DI2" s="38" t="s">
        <v>127</v>
      </c>
      <c r="DJ2" s="38" t="s">
        <v>128</v>
      </c>
      <c r="DK2" s="38" t="s">
        <v>129</v>
      </c>
      <c r="DL2" s="38" t="s">
        <v>130</v>
      </c>
      <c r="DM2" s="196" t="s">
        <v>131</v>
      </c>
      <c r="DN2" s="197" t="s">
        <v>132</v>
      </c>
      <c r="DO2" s="78" t="s">
        <v>133</v>
      </c>
    </row>
    <row r="3" spans="1:149" s="41" customFormat="1" ht="54.95" hidden="1" customHeight="1" x14ac:dyDescent="0.25">
      <c r="A3" s="74"/>
      <c r="B3" s="315"/>
      <c r="C3" s="316"/>
      <c r="D3" s="316"/>
      <c r="E3" s="317"/>
      <c r="F3" s="52" t="s">
        <v>134</v>
      </c>
      <c r="G3" s="121"/>
      <c r="H3" s="43"/>
      <c r="I3" s="89"/>
      <c r="J3" s="100" t="s">
        <v>135</v>
      </c>
      <c r="K3" s="46" t="s">
        <v>136</v>
      </c>
      <c r="L3" s="46"/>
      <c r="M3" s="45" t="s">
        <v>137</v>
      </c>
      <c r="N3" s="45" t="s">
        <v>138</v>
      </c>
      <c r="O3" s="318" t="s">
        <v>144</v>
      </c>
      <c r="P3" s="319" t="s">
        <v>139</v>
      </c>
      <c r="Q3" s="100" t="s">
        <v>140</v>
      </c>
      <c r="R3" s="320" t="s">
        <v>141</v>
      </c>
      <c r="S3" s="46">
        <v>70</v>
      </c>
      <c r="T3" s="46">
        <v>0</v>
      </c>
      <c r="U3" s="46">
        <v>0</v>
      </c>
      <c r="V3" s="46">
        <v>10</v>
      </c>
      <c r="W3" s="46">
        <v>0</v>
      </c>
      <c r="X3" s="46">
        <v>20</v>
      </c>
      <c r="Y3" s="46">
        <v>0</v>
      </c>
      <c r="Z3" s="46">
        <v>0</v>
      </c>
      <c r="AA3" s="46">
        <v>0</v>
      </c>
      <c r="AB3" s="321">
        <v>100</v>
      </c>
      <c r="AC3" s="43" t="s">
        <v>142</v>
      </c>
      <c r="AD3" s="46" t="s">
        <v>143</v>
      </c>
      <c r="AE3" s="46" t="s">
        <v>139</v>
      </c>
      <c r="AF3" s="46" t="s">
        <v>144</v>
      </c>
      <c r="AG3" s="46" t="s">
        <v>144</v>
      </c>
      <c r="AH3" s="46">
        <v>1</v>
      </c>
      <c r="AI3" s="46">
        <v>60</v>
      </c>
      <c r="AJ3" s="322">
        <v>60</v>
      </c>
      <c r="AK3" s="109">
        <v>46112</v>
      </c>
      <c r="AL3" s="69">
        <f>WEEKDAY(Sheet_1_Table_1_135[[#This Row],[Lesson 1 
Date 
(DD-MMM-YYYY)]])</f>
        <v>3</v>
      </c>
      <c r="AM3" s="49">
        <v>0.72916666666666663</v>
      </c>
      <c r="AN3" s="50">
        <v>0.83333333333333337</v>
      </c>
      <c r="AO3" s="110" t="s">
        <v>145</v>
      </c>
      <c r="AP3" s="323" t="e">
        <f>WEEKDAY(#REF!)</f>
        <v>#REF!</v>
      </c>
      <c r="AQ3" s="324" t="e">
        <f>WEEKDAY(Sheet_1_Table_1_135[[#This Row],[Lesson 2
Date 
(DD-MMM-YYYY)]])</f>
        <v>#REF!</v>
      </c>
      <c r="AR3" s="325"/>
      <c r="AS3" s="326"/>
      <c r="AT3" s="327"/>
      <c r="AU3" s="328" t="e">
        <f>WEEKDAY(#REF!)</f>
        <v>#REF!</v>
      </c>
      <c r="AV3" s="324" t="e">
        <f>WEEKDAY(Sheet_1_Table_1_135[[#This Row],[Lesson 3
Date 
(DD-MMM-YYYY)]])</f>
        <v>#REF!</v>
      </c>
      <c r="AW3" s="325"/>
      <c r="AX3" s="326"/>
      <c r="AY3" s="327"/>
      <c r="AZ3" s="329" t="e">
        <f>WEEKDAY(#REF!)</f>
        <v>#REF!</v>
      </c>
      <c r="BA3" s="324" t="e">
        <f>WEEKDAY(Sheet_1_Table_1_135[[#This Row],[Lesson 4
Date 
(DD-MMM-YYYY)]])</f>
        <v>#REF!</v>
      </c>
      <c r="BB3" s="325"/>
      <c r="BC3" s="326"/>
      <c r="BD3" s="327"/>
      <c r="BE3" s="328" t="e">
        <f>WEEKDAY(#REF!)</f>
        <v>#REF!</v>
      </c>
      <c r="BF3" s="324" t="e">
        <f>WEEKDAY(Sheet_1_Table_1_135[[#This Row],[Lesson 5
Date 
(DD-MMM-YYYY)]])</f>
        <v>#REF!</v>
      </c>
      <c r="BG3" s="325"/>
      <c r="BH3" s="326"/>
      <c r="BI3" s="327"/>
      <c r="BJ3" s="329" t="e">
        <f>WEEKDAY(#REF!)</f>
        <v>#REF!</v>
      </c>
      <c r="BK3" s="324" t="e">
        <f>WEEKDAY(Sheet_1_Table_1_135[[#This Row],[Lesson 6
Date 
(DD-MMM-YYYY)]])</f>
        <v>#REF!</v>
      </c>
      <c r="BL3" s="325"/>
      <c r="BM3" s="326"/>
      <c r="BN3" s="330"/>
      <c r="BO3" s="331"/>
      <c r="BP3" s="332"/>
      <c r="BQ3" s="273"/>
      <c r="BR3" s="264" t="s">
        <v>146</v>
      </c>
      <c r="BS3" s="92"/>
      <c r="BT3" s="45"/>
      <c r="BU3" s="45"/>
      <c r="BV3" s="89"/>
      <c r="BW3" s="100">
        <v>0</v>
      </c>
      <c r="BX3" s="94">
        <v>100</v>
      </c>
      <c r="BY3" s="45" t="s">
        <v>147</v>
      </c>
      <c r="BZ3" s="45"/>
      <c r="CA3" s="45" t="s">
        <v>147</v>
      </c>
      <c r="CB3" s="44"/>
      <c r="CC3" s="44"/>
      <c r="CD3" s="94"/>
      <c r="CE3" s="100" t="s">
        <v>148</v>
      </c>
      <c r="CF3" s="171" t="s">
        <v>149</v>
      </c>
      <c r="CG3" s="45" t="s">
        <v>150</v>
      </c>
      <c r="CH3" s="172" t="s">
        <v>151</v>
      </c>
      <c r="CI3" s="52" t="s">
        <v>139</v>
      </c>
      <c r="CJ3" s="52" t="s">
        <v>144</v>
      </c>
      <c r="CK3" s="52" t="s">
        <v>144</v>
      </c>
      <c r="CL3" s="52" t="s">
        <v>139</v>
      </c>
      <c r="CM3" s="52" t="s">
        <v>144</v>
      </c>
      <c r="CN3" s="52" t="s">
        <v>144</v>
      </c>
      <c r="CO3" s="52" t="s">
        <v>144</v>
      </c>
      <c r="CP3" s="52" t="s">
        <v>144</v>
      </c>
      <c r="CQ3" s="52" t="s">
        <v>144</v>
      </c>
      <c r="CR3" s="52" t="s">
        <v>144</v>
      </c>
      <c r="CS3" s="52" t="s">
        <v>139</v>
      </c>
      <c r="CT3" s="52" t="s">
        <v>144</v>
      </c>
      <c r="CU3" s="52" t="s">
        <v>144</v>
      </c>
      <c r="CV3" s="52" t="s">
        <v>144</v>
      </c>
      <c r="CW3" s="52" t="s">
        <v>144</v>
      </c>
      <c r="CX3" s="52" t="s">
        <v>144</v>
      </c>
      <c r="CY3" s="52" t="s">
        <v>144</v>
      </c>
      <c r="CZ3" s="52" t="s">
        <v>139</v>
      </c>
      <c r="DA3" s="333"/>
      <c r="DB3" s="334"/>
      <c r="DC3" s="334"/>
      <c r="DD3" s="334"/>
      <c r="DE3" s="334"/>
      <c r="DF3" s="334"/>
      <c r="DG3" s="335"/>
      <c r="DH3" s="335"/>
      <c r="DI3" s="335"/>
      <c r="DJ3" s="335"/>
      <c r="DK3" s="334"/>
      <c r="DL3" s="334"/>
      <c r="DM3" s="336"/>
      <c r="DN3" s="337" t="s">
        <v>152</v>
      </c>
      <c r="DO3" s="468"/>
    </row>
    <row r="4" spans="1:149" ht="140.25" hidden="1" customHeight="1" x14ac:dyDescent="0.25">
      <c r="A4" s="138"/>
      <c r="B4" s="128"/>
      <c r="C4" s="42"/>
      <c r="D4" s="42"/>
      <c r="E4" s="137"/>
      <c r="F4" s="52" t="s">
        <v>153</v>
      </c>
      <c r="G4" s="121"/>
      <c r="H4" s="52"/>
      <c r="I4" s="54"/>
      <c r="J4" s="174" t="s">
        <v>154</v>
      </c>
      <c r="K4" s="101" t="s">
        <v>155</v>
      </c>
      <c r="L4" s="46"/>
      <c r="M4" s="45" t="s">
        <v>156</v>
      </c>
      <c r="N4" s="89" t="s">
        <v>157</v>
      </c>
      <c r="O4" s="87" t="s">
        <v>144</v>
      </c>
      <c r="P4" s="102" t="s">
        <v>144</v>
      </c>
      <c r="Q4" s="100" t="s">
        <v>158</v>
      </c>
      <c r="R4" s="67" t="s">
        <v>159</v>
      </c>
      <c r="S4" s="46"/>
      <c r="T4" s="46">
        <v>100</v>
      </c>
      <c r="U4" s="46"/>
      <c r="V4" s="46"/>
      <c r="W4" s="46"/>
      <c r="X4" s="46"/>
      <c r="Y4" s="46"/>
      <c r="Z4" s="46"/>
      <c r="AA4" s="46"/>
      <c r="AB4" s="229">
        <v>100</v>
      </c>
      <c r="AC4" s="52" t="s">
        <v>142</v>
      </c>
      <c r="AD4" s="46" t="s">
        <v>143</v>
      </c>
      <c r="AE4" s="46" t="s">
        <v>144</v>
      </c>
      <c r="AF4" s="46" t="s">
        <v>139</v>
      </c>
      <c r="AG4" s="46" t="s">
        <v>139</v>
      </c>
      <c r="AH4" s="46">
        <v>2</v>
      </c>
      <c r="AI4" s="46">
        <v>100</v>
      </c>
      <c r="AJ4" s="90">
        <v>200</v>
      </c>
      <c r="AK4" s="109">
        <v>46058</v>
      </c>
      <c r="AL4" s="145" t="s">
        <v>160</v>
      </c>
      <c r="AM4" s="49">
        <v>0.79166666666666663</v>
      </c>
      <c r="AN4" s="50">
        <v>0.875</v>
      </c>
      <c r="AO4" s="51" t="s">
        <v>161</v>
      </c>
      <c r="AP4" s="247" t="e">
        <f>WEEKDAY(#REF!)</f>
        <v>#REF!</v>
      </c>
      <c r="AQ4" s="69" t="e">
        <f>WEEKDAY(Sheet_1_Table_1_135[[#This Row],[Lesson 2
Date 
(DD-MMM-YYYY)]])</f>
        <v>#REF!</v>
      </c>
      <c r="AR4" s="49"/>
      <c r="AS4" s="50"/>
      <c r="AT4" s="50"/>
      <c r="AU4" s="230" t="e">
        <f>WEEKDAY(#REF!)</f>
        <v>#REF!</v>
      </c>
      <c r="AV4" s="69" t="e">
        <f>WEEKDAY(Sheet_1_Table_1_135[[#This Row],[Lesson 3
Date 
(DD-MMM-YYYY)]])</f>
        <v>#REF!</v>
      </c>
      <c r="AW4" s="49"/>
      <c r="AX4" s="50"/>
      <c r="AY4" s="110"/>
      <c r="AZ4" s="248" t="e">
        <f>WEEKDAY(#REF!)</f>
        <v>#REF!</v>
      </c>
      <c r="BA4" s="69" t="e">
        <f>WEEKDAY(Sheet_1_Table_1_135[[#This Row],[Lesson 4
Date 
(DD-MMM-YYYY)]])</f>
        <v>#REF!</v>
      </c>
      <c r="BB4" s="49"/>
      <c r="BC4" s="50"/>
      <c r="BD4" s="50"/>
      <c r="BE4" s="230" t="e">
        <f>WEEKDAY(#REF!)</f>
        <v>#REF!</v>
      </c>
      <c r="BF4" s="69" t="e">
        <f>WEEKDAY(Sheet_1_Table_1_135[[#This Row],[Lesson 5
Date 
(DD-MMM-YYYY)]])</f>
        <v>#REF!</v>
      </c>
      <c r="BG4" s="49"/>
      <c r="BH4" s="50"/>
      <c r="BI4" s="110"/>
      <c r="BJ4" s="248" t="e">
        <f>WEEKDAY(#REF!)</f>
        <v>#REF!</v>
      </c>
      <c r="BK4" s="69" t="e">
        <f>WEEKDAY(Sheet_1_Table_1_135[[#This Row],[Lesson 6
Date 
(DD-MMM-YYYY)]])</f>
        <v>#REF!</v>
      </c>
      <c r="BL4" s="49"/>
      <c r="BM4" s="50"/>
      <c r="BN4" s="50"/>
      <c r="BO4" s="249" t="s">
        <v>162</v>
      </c>
      <c r="BP4" s="231" t="s">
        <v>163</v>
      </c>
      <c r="BQ4" s="232" t="s">
        <v>164</v>
      </c>
      <c r="BR4" s="250" t="s">
        <v>165</v>
      </c>
      <c r="BS4" s="249"/>
      <c r="BT4" s="45"/>
      <c r="BU4" s="45"/>
      <c r="BV4" s="45"/>
      <c r="BW4" s="100"/>
      <c r="BX4" s="94"/>
      <c r="BY4" s="45"/>
      <c r="BZ4" s="45"/>
      <c r="CA4" s="45"/>
      <c r="CB4" s="44"/>
      <c r="CC4" s="44"/>
      <c r="CD4" s="94"/>
      <c r="CE4" s="100"/>
      <c r="CF4" s="94"/>
      <c r="CG4" s="45"/>
      <c r="CH4" s="89"/>
      <c r="CI4" s="52"/>
      <c r="CJ4" s="52"/>
      <c r="CK4" s="52"/>
      <c r="CL4" s="52"/>
      <c r="CM4" s="52"/>
      <c r="CN4" s="52"/>
      <c r="CO4" s="52"/>
      <c r="CP4" s="52"/>
      <c r="CQ4" s="52"/>
      <c r="CR4" s="52"/>
      <c r="CS4" s="52"/>
      <c r="CT4" s="52"/>
      <c r="CU4" s="52"/>
      <c r="CV4" s="52"/>
      <c r="CW4" s="52"/>
      <c r="CX4" s="52"/>
      <c r="CY4" s="52"/>
      <c r="CZ4" s="102"/>
      <c r="DA4" s="92"/>
      <c r="DB4" s="47"/>
      <c r="DC4" s="47"/>
      <c r="DD4" s="47"/>
      <c r="DE4" s="47"/>
      <c r="DF4" s="47"/>
      <c r="DG4" s="56"/>
      <c r="DH4" s="56"/>
      <c r="DI4" s="194"/>
      <c r="DJ4" s="56"/>
      <c r="DK4" s="57"/>
      <c r="DL4" s="192"/>
      <c r="DM4" s="218"/>
      <c r="DN4" s="191" t="s">
        <v>166</v>
      </c>
      <c r="DO4" s="176"/>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row>
    <row r="5" spans="1:149" ht="140.25" hidden="1" customHeight="1" x14ac:dyDescent="0.25">
      <c r="A5" s="138"/>
      <c r="B5" s="127"/>
      <c r="C5" s="47"/>
      <c r="D5" s="47"/>
      <c r="E5" s="136"/>
      <c r="F5" s="185" t="s">
        <v>153</v>
      </c>
      <c r="G5" s="121"/>
      <c r="H5" s="254"/>
      <c r="I5" s="89"/>
      <c r="J5" s="175" t="s">
        <v>167</v>
      </c>
      <c r="K5" s="45" t="s">
        <v>168</v>
      </c>
      <c r="L5" s="46"/>
      <c r="M5" s="45" t="s">
        <v>169</v>
      </c>
      <c r="N5" s="89" t="s">
        <v>170</v>
      </c>
      <c r="O5" s="134" t="s">
        <v>144</v>
      </c>
      <c r="P5" s="55" t="s">
        <v>139</v>
      </c>
      <c r="Q5" s="100" t="s">
        <v>158</v>
      </c>
      <c r="R5" s="67" t="s">
        <v>159</v>
      </c>
      <c r="S5" s="46"/>
      <c r="T5" s="46"/>
      <c r="U5" s="46"/>
      <c r="V5" s="46"/>
      <c r="W5" s="46"/>
      <c r="X5" s="46"/>
      <c r="Y5" s="46"/>
      <c r="Z5" s="46">
        <v>100</v>
      </c>
      <c r="AA5" s="46"/>
      <c r="AB5" s="121">
        <f>SUM(Sheet_1_Table_1_135[[#This Row],[Leadership LS]:[Career Development  CR]])</f>
        <v>100</v>
      </c>
      <c r="AC5" s="43" t="s">
        <v>171</v>
      </c>
      <c r="AD5" s="46" t="s">
        <v>143</v>
      </c>
      <c r="AE5" s="46" t="s">
        <v>144</v>
      </c>
      <c r="AF5" s="46" t="s">
        <v>139</v>
      </c>
      <c r="AG5" s="46" t="s">
        <v>139</v>
      </c>
      <c r="AH5" s="46">
        <v>2</v>
      </c>
      <c r="AI5" s="46">
        <v>200</v>
      </c>
      <c r="AJ5" s="90">
        <v>400</v>
      </c>
      <c r="AK5" s="109">
        <v>46079</v>
      </c>
      <c r="AL5" s="69" t="s">
        <v>160</v>
      </c>
      <c r="AM5" s="49">
        <v>0.79166666666666663</v>
      </c>
      <c r="AN5" s="50">
        <v>0.875</v>
      </c>
      <c r="AO5" s="50" t="s">
        <v>172</v>
      </c>
      <c r="AP5" s="80" t="e">
        <f>WEEKDAY(#REF!)</f>
        <v>#REF!</v>
      </c>
      <c r="AQ5" s="69"/>
      <c r="AR5" s="49"/>
      <c r="AS5" s="50"/>
      <c r="AT5" s="91"/>
      <c r="AU5" s="109" t="e">
        <f>WEEKDAY(#REF!)</f>
        <v>#REF!</v>
      </c>
      <c r="AV5" s="69"/>
      <c r="AW5" s="49"/>
      <c r="AX5" s="50"/>
      <c r="AY5" s="91"/>
      <c r="AZ5" s="80" t="e">
        <f>WEEKDAY(#REF!)</f>
        <v>#REF!</v>
      </c>
      <c r="BA5" s="69"/>
      <c r="BB5" s="49"/>
      <c r="BC5" s="50"/>
      <c r="BD5" s="91"/>
      <c r="BE5" s="109" t="e">
        <f>WEEKDAY(#REF!)</f>
        <v>#REF!</v>
      </c>
      <c r="BF5" s="69"/>
      <c r="BG5" s="49"/>
      <c r="BH5" s="50"/>
      <c r="BI5" s="91"/>
      <c r="BJ5" s="80" t="e">
        <f>WEEKDAY(#REF!)</f>
        <v>#REF!</v>
      </c>
      <c r="BK5" s="69"/>
      <c r="BL5" s="49"/>
      <c r="BM5" s="50"/>
      <c r="BN5" s="51"/>
      <c r="BO5" s="92" t="s">
        <v>173</v>
      </c>
      <c r="BP5" s="53" t="s">
        <v>174</v>
      </c>
      <c r="BQ5" s="45" t="s">
        <v>175</v>
      </c>
      <c r="BR5" s="89" t="s">
        <v>176</v>
      </c>
      <c r="BS5" s="92"/>
      <c r="BT5" s="45"/>
      <c r="BU5" s="45"/>
      <c r="BV5" s="89"/>
      <c r="BW5" s="100"/>
      <c r="BX5" s="135"/>
      <c r="BY5" s="45"/>
      <c r="BZ5" s="45"/>
      <c r="CA5" s="45"/>
      <c r="CB5" s="44"/>
      <c r="CC5" s="44"/>
      <c r="CD5" s="44"/>
      <c r="CE5" s="100"/>
      <c r="CF5" s="44"/>
      <c r="CG5" s="45"/>
      <c r="CH5" s="89"/>
      <c r="CI5" s="46"/>
      <c r="CJ5" s="46"/>
      <c r="CK5" s="46"/>
      <c r="CL5" s="46"/>
      <c r="CM5" s="46"/>
      <c r="CN5" s="46"/>
      <c r="CO5" s="46"/>
      <c r="CP5" s="46"/>
      <c r="CQ5" s="46"/>
      <c r="CR5" s="46"/>
      <c r="CS5" s="46"/>
      <c r="CT5" s="46"/>
      <c r="CU5" s="46"/>
      <c r="CV5" s="46"/>
      <c r="CW5" s="46"/>
      <c r="CX5" s="46"/>
      <c r="CY5" s="46"/>
      <c r="CZ5" s="55"/>
      <c r="DA5" s="92"/>
      <c r="DB5" s="47"/>
      <c r="DC5" s="47"/>
      <c r="DD5" s="47"/>
      <c r="DE5" s="47"/>
      <c r="DF5" s="47"/>
      <c r="DG5" s="56"/>
      <c r="DH5" s="56"/>
      <c r="DI5" s="132"/>
      <c r="DJ5" s="132"/>
      <c r="DK5" s="66"/>
      <c r="DL5" s="193"/>
      <c r="DM5" s="190"/>
      <c r="DN5" s="233" t="s">
        <v>166</v>
      </c>
      <c r="DO5" s="176"/>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row>
    <row r="6" spans="1:149" ht="140.25" hidden="1" customHeight="1" x14ac:dyDescent="0.25">
      <c r="A6" s="138"/>
      <c r="B6" s="128"/>
      <c r="C6" s="42"/>
      <c r="D6" s="42"/>
      <c r="E6" s="137"/>
      <c r="F6" s="185" t="s">
        <v>153</v>
      </c>
      <c r="G6" s="186"/>
      <c r="H6" s="185"/>
      <c r="I6" s="188"/>
      <c r="J6" s="189" t="s">
        <v>177</v>
      </c>
      <c r="K6" s="174" t="s">
        <v>178</v>
      </c>
      <c r="L6" s="46"/>
      <c r="M6" s="45" t="s">
        <v>179</v>
      </c>
      <c r="N6" s="107" t="s">
        <v>180</v>
      </c>
      <c r="O6" s="134" t="s">
        <v>144</v>
      </c>
      <c r="P6" s="117" t="s">
        <v>139</v>
      </c>
      <c r="Q6" s="101" t="s">
        <v>158</v>
      </c>
      <c r="R6" s="67" t="s">
        <v>159</v>
      </c>
      <c r="S6" s="46"/>
      <c r="T6" s="46"/>
      <c r="U6" s="46"/>
      <c r="V6" s="46"/>
      <c r="W6" s="46"/>
      <c r="X6" s="46"/>
      <c r="Y6" s="46"/>
      <c r="Z6" s="46">
        <v>100</v>
      </c>
      <c r="AA6" s="46"/>
      <c r="AB6" s="121">
        <f>SUM(Sheet_1_Table_1_135[[#This Row],[Leadership LS]:[Career Development  CR]])</f>
        <v>100</v>
      </c>
      <c r="AC6" s="52" t="s">
        <v>171</v>
      </c>
      <c r="AD6" s="60" t="s">
        <v>143</v>
      </c>
      <c r="AE6" s="60" t="s">
        <v>144</v>
      </c>
      <c r="AF6" s="60" t="s">
        <v>139</v>
      </c>
      <c r="AG6" s="60" t="s">
        <v>139</v>
      </c>
      <c r="AH6" s="60">
        <v>2</v>
      </c>
      <c r="AI6" s="46">
        <v>200</v>
      </c>
      <c r="AJ6" s="114">
        <v>400</v>
      </c>
      <c r="AK6" s="111">
        <v>46086</v>
      </c>
      <c r="AL6" s="70" t="s">
        <v>160</v>
      </c>
      <c r="AM6" s="61">
        <v>0.79166666666666663</v>
      </c>
      <c r="AN6" s="62">
        <v>0.875</v>
      </c>
      <c r="AO6" s="112" t="s">
        <v>172</v>
      </c>
      <c r="AP6" s="48" t="e">
        <f>WEEKDAY(#REF!)</f>
        <v>#REF!</v>
      </c>
      <c r="AQ6" s="69"/>
      <c r="AR6" s="49"/>
      <c r="AS6" s="50"/>
      <c r="AT6" s="50"/>
      <c r="AU6" s="111" t="e">
        <f>WEEKDAY(#REF!)</f>
        <v>#REF!</v>
      </c>
      <c r="AV6" s="70"/>
      <c r="AW6" s="61"/>
      <c r="AX6" s="62"/>
      <c r="AY6" s="112"/>
      <c r="AZ6" s="48" t="e">
        <f>WEEKDAY(#REF!)</f>
        <v>#REF!</v>
      </c>
      <c r="BA6" s="69"/>
      <c r="BB6" s="49"/>
      <c r="BC6" s="50"/>
      <c r="BD6" s="50"/>
      <c r="BE6" s="111" t="e">
        <f>WEEKDAY(#REF!)</f>
        <v>#REF!</v>
      </c>
      <c r="BF6" s="70"/>
      <c r="BG6" s="61"/>
      <c r="BH6" s="62"/>
      <c r="BI6" s="112"/>
      <c r="BJ6" s="48" t="e">
        <f>WEEKDAY(#REF!)</f>
        <v>#REF!</v>
      </c>
      <c r="BK6" s="70"/>
      <c r="BL6" s="61"/>
      <c r="BM6" s="62"/>
      <c r="BN6" s="62"/>
      <c r="BO6" s="106" t="s">
        <v>181</v>
      </c>
      <c r="BP6" s="64" t="s">
        <v>182</v>
      </c>
      <c r="BQ6" s="59" t="s">
        <v>183</v>
      </c>
      <c r="BR6" s="107" t="s">
        <v>184</v>
      </c>
      <c r="BS6" s="52"/>
      <c r="BT6" s="59"/>
      <c r="BU6" s="59"/>
      <c r="BV6" s="54"/>
      <c r="BW6" s="100"/>
      <c r="BX6" s="94"/>
      <c r="BY6" s="59"/>
      <c r="BZ6" s="59"/>
      <c r="CA6" s="59"/>
      <c r="CB6" s="58"/>
      <c r="CC6" s="58"/>
      <c r="CD6" s="95"/>
      <c r="CE6" s="101"/>
      <c r="CF6" s="95"/>
      <c r="CG6" s="45"/>
      <c r="CH6" s="89"/>
      <c r="CI6" s="63"/>
      <c r="CJ6" s="52"/>
      <c r="CK6" s="52"/>
      <c r="CL6" s="52"/>
      <c r="CM6" s="52"/>
      <c r="CN6" s="52"/>
      <c r="CO6" s="52"/>
      <c r="CP6" s="52"/>
      <c r="CQ6" s="52"/>
      <c r="CR6" s="52"/>
      <c r="CS6" s="52"/>
      <c r="CT6" s="52"/>
      <c r="CU6" s="52"/>
      <c r="CV6" s="52"/>
      <c r="CW6" s="52"/>
      <c r="CX6" s="52"/>
      <c r="CY6" s="52"/>
      <c r="CZ6" s="102"/>
      <c r="DA6" s="92"/>
      <c r="DB6" s="47"/>
      <c r="DC6" s="47"/>
      <c r="DD6" s="47"/>
      <c r="DE6" s="47"/>
      <c r="DF6" s="47"/>
      <c r="DG6" s="65"/>
      <c r="DH6" s="65"/>
      <c r="DI6" s="131"/>
      <c r="DJ6" s="132"/>
      <c r="DK6" s="66"/>
      <c r="DL6" s="193"/>
      <c r="DM6" s="190"/>
      <c r="DN6" s="233" t="s">
        <v>166</v>
      </c>
      <c r="DO6" s="176"/>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row>
    <row r="7" spans="1:149" ht="140.25" hidden="1" customHeight="1" x14ac:dyDescent="0.25">
      <c r="A7" s="138"/>
      <c r="B7" s="127"/>
      <c r="C7" s="47"/>
      <c r="D7" s="47"/>
      <c r="E7" s="137"/>
      <c r="F7" s="52" t="s">
        <v>153</v>
      </c>
      <c r="G7" s="121"/>
      <c r="H7" s="124"/>
      <c r="I7" s="76"/>
      <c r="J7" s="174" t="s">
        <v>185</v>
      </c>
      <c r="K7" s="45" t="s">
        <v>186</v>
      </c>
      <c r="L7" s="46"/>
      <c r="M7" s="45" t="s">
        <v>187</v>
      </c>
      <c r="N7" s="107" t="s">
        <v>188</v>
      </c>
      <c r="O7" s="134" t="s">
        <v>144</v>
      </c>
      <c r="P7" s="117" t="s">
        <v>139</v>
      </c>
      <c r="Q7" s="101" t="s">
        <v>158</v>
      </c>
      <c r="R7" s="67" t="s">
        <v>159</v>
      </c>
      <c r="S7" s="46"/>
      <c r="T7" s="46">
        <v>100</v>
      </c>
      <c r="U7" s="46"/>
      <c r="V7" s="46"/>
      <c r="W7" s="46"/>
      <c r="X7" s="46"/>
      <c r="Y7" s="46"/>
      <c r="Z7" s="46"/>
      <c r="AA7" s="46"/>
      <c r="AB7" s="121">
        <f>SUM(Sheet_1_Table_1_135[[#This Row],[Leadership LS]:[Career Development  CR]])</f>
        <v>100</v>
      </c>
      <c r="AC7" s="52" t="s">
        <v>171</v>
      </c>
      <c r="AD7" s="60" t="s">
        <v>143</v>
      </c>
      <c r="AE7" s="60" t="s">
        <v>144</v>
      </c>
      <c r="AF7" s="60" t="s">
        <v>139</v>
      </c>
      <c r="AG7" s="60" t="s">
        <v>139</v>
      </c>
      <c r="AH7" s="60">
        <v>2</v>
      </c>
      <c r="AI7" s="46">
        <v>200</v>
      </c>
      <c r="AJ7" s="114">
        <v>400</v>
      </c>
      <c r="AK7" s="111">
        <v>46093</v>
      </c>
      <c r="AL7" s="69" t="s">
        <v>160</v>
      </c>
      <c r="AM7" s="61">
        <v>0.79166666666666663</v>
      </c>
      <c r="AN7" s="62">
        <v>0.875</v>
      </c>
      <c r="AO7" s="246" t="s">
        <v>189</v>
      </c>
      <c r="AP7" s="48" t="e">
        <f>WEEKDAY(#REF!)</f>
        <v>#REF!</v>
      </c>
      <c r="AQ7" s="69"/>
      <c r="AR7" s="49"/>
      <c r="AS7" s="50"/>
      <c r="AT7" s="50"/>
      <c r="AU7" s="111" t="e">
        <f>WEEKDAY(#REF!)</f>
        <v>#REF!</v>
      </c>
      <c r="AV7" s="70"/>
      <c r="AW7" s="61"/>
      <c r="AX7" s="62"/>
      <c r="AY7" s="112"/>
      <c r="AZ7" s="48" t="e">
        <f>WEEKDAY(#REF!)</f>
        <v>#REF!</v>
      </c>
      <c r="BA7" s="69"/>
      <c r="BB7" s="49"/>
      <c r="BC7" s="50"/>
      <c r="BD7" s="50"/>
      <c r="BE7" s="111" t="e">
        <f>WEEKDAY(#REF!)</f>
        <v>#REF!</v>
      </c>
      <c r="BF7" s="70"/>
      <c r="BG7" s="61"/>
      <c r="BH7" s="62"/>
      <c r="BI7" s="112"/>
      <c r="BJ7" s="48" t="e">
        <f>WEEKDAY(#REF!)</f>
        <v>#REF!</v>
      </c>
      <c r="BK7" s="70"/>
      <c r="BL7" s="61"/>
      <c r="BM7" s="62"/>
      <c r="BN7" s="62"/>
      <c r="BO7" s="106" t="s">
        <v>173</v>
      </c>
      <c r="BP7" s="64" t="s">
        <v>190</v>
      </c>
      <c r="BQ7" s="59" t="s">
        <v>191</v>
      </c>
      <c r="BR7" s="107" t="s">
        <v>192</v>
      </c>
      <c r="BS7" s="52"/>
      <c r="BT7" s="59"/>
      <c r="BU7" s="59"/>
      <c r="BV7" s="54"/>
      <c r="BW7" s="100"/>
      <c r="BX7" s="94"/>
      <c r="BY7" s="59"/>
      <c r="BZ7" s="59"/>
      <c r="CA7" s="59"/>
      <c r="CB7" s="58"/>
      <c r="CC7" s="58"/>
      <c r="CD7" s="95"/>
      <c r="CE7" s="101"/>
      <c r="CF7" s="95"/>
      <c r="CG7" s="45"/>
      <c r="CH7" s="89"/>
      <c r="CI7" s="63"/>
      <c r="CJ7" s="52"/>
      <c r="CK7" s="52"/>
      <c r="CL7" s="52"/>
      <c r="CM7" s="52"/>
      <c r="CN7" s="52"/>
      <c r="CO7" s="52"/>
      <c r="CP7" s="52"/>
      <c r="CQ7" s="52"/>
      <c r="CR7" s="52"/>
      <c r="CS7" s="52"/>
      <c r="CT7" s="52"/>
      <c r="CU7" s="52"/>
      <c r="CV7" s="52"/>
      <c r="CW7" s="52"/>
      <c r="CX7" s="52"/>
      <c r="CY7" s="52"/>
      <c r="CZ7" s="102"/>
      <c r="DA7" s="92"/>
      <c r="DB7" s="47"/>
      <c r="DC7" s="47"/>
      <c r="DD7" s="47"/>
      <c r="DE7" s="47"/>
      <c r="DF7" s="47"/>
      <c r="DG7" s="65"/>
      <c r="DH7" s="65"/>
      <c r="DI7" s="131"/>
      <c r="DJ7" s="132"/>
      <c r="DK7" s="66"/>
      <c r="DL7" s="193"/>
      <c r="DM7" s="220"/>
      <c r="DN7" s="191" t="s">
        <v>166</v>
      </c>
      <c r="DO7" s="176"/>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row>
    <row r="8" spans="1:149" ht="240" hidden="1" x14ac:dyDescent="0.25">
      <c r="A8" s="138"/>
      <c r="B8" s="127"/>
      <c r="C8" s="47"/>
      <c r="D8" s="47"/>
      <c r="E8" s="136"/>
      <c r="F8" s="52" t="s">
        <v>153</v>
      </c>
      <c r="G8" s="121"/>
      <c r="H8" s="124"/>
      <c r="I8" s="76"/>
      <c r="J8" s="175" t="s">
        <v>193</v>
      </c>
      <c r="K8" s="45" t="s">
        <v>194</v>
      </c>
      <c r="L8" s="46"/>
      <c r="M8" s="45" t="s">
        <v>195</v>
      </c>
      <c r="N8" s="89" t="s">
        <v>196</v>
      </c>
      <c r="O8" s="88" t="s">
        <v>144</v>
      </c>
      <c r="P8" s="102" t="s">
        <v>139</v>
      </c>
      <c r="Q8" s="100" t="s">
        <v>158</v>
      </c>
      <c r="R8" s="67" t="s">
        <v>159</v>
      </c>
      <c r="S8" s="46"/>
      <c r="T8" s="46">
        <v>100</v>
      </c>
      <c r="U8" s="46"/>
      <c r="V8" s="46"/>
      <c r="W8" s="46"/>
      <c r="X8" s="46"/>
      <c r="Y8" s="46"/>
      <c r="Z8" s="46"/>
      <c r="AA8" s="46"/>
      <c r="AB8" s="121">
        <f>SUM(Sheet_1_Table_1_135[[#This Row],[Leadership LS]:[Career Development  CR]])</f>
        <v>100</v>
      </c>
      <c r="AC8" s="52" t="s">
        <v>171</v>
      </c>
      <c r="AD8" s="46" t="s">
        <v>143</v>
      </c>
      <c r="AE8" s="46" t="s">
        <v>144</v>
      </c>
      <c r="AF8" s="46" t="s">
        <v>139</v>
      </c>
      <c r="AG8" s="46" t="s">
        <v>139</v>
      </c>
      <c r="AH8" s="46">
        <v>2</v>
      </c>
      <c r="AI8" s="46">
        <v>100</v>
      </c>
      <c r="AJ8" s="90">
        <v>200</v>
      </c>
      <c r="AK8" s="109">
        <v>46100</v>
      </c>
      <c r="AL8" s="70" t="s">
        <v>160</v>
      </c>
      <c r="AM8" s="49">
        <v>0.79166666666666663</v>
      </c>
      <c r="AN8" s="50">
        <v>0.875</v>
      </c>
      <c r="AO8" s="140" t="s">
        <v>189</v>
      </c>
      <c r="AP8" s="48" t="e">
        <f>WEEKDAY(#REF!)</f>
        <v>#REF!</v>
      </c>
      <c r="AQ8" s="69"/>
      <c r="AR8" s="49"/>
      <c r="AS8" s="50"/>
      <c r="AT8" s="50"/>
      <c r="AU8" s="109" t="e">
        <f>WEEKDAY(#REF!)</f>
        <v>#REF!</v>
      </c>
      <c r="AV8" s="69"/>
      <c r="AW8" s="49"/>
      <c r="AX8" s="50"/>
      <c r="AY8" s="110"/>
      <c r="AZ8" s="48" t="e">
        <f>WEEKDAY(#REF!)</f>
        <v>#REF!</v>
      </c>
      <c r="BA8" s="69"/>
      <c r="BB8" s="49"/>
      <c r="BC8" s="50"/>
      <c r="BD8" s="50"/>
      <c r="BE8" s="109" t="e">
        <f>WEEKDAY(#REF!)</f>
        <v>#REF!</v>
      </c>
      <c r="BF8" s="69"/>
      <c r="BG8" s="49"/>
      <c r="BH8" s="50"/>
      <c r="BI8" s="110"/>
      <c r="BJ8" s="48" t="e">
        <f>WEEKDAY(#REF!)</f>
        <v>#REF!</v>
      </c>
      <c r="BK8" s="69"/>
      <c r="BL8" s="49"/>
      <c r="BM8" s="50"/>
      <c r="BN8" s="50"/>
      <c r="BO8" s="92" t="s">
        <v>162</v>
      </c>
      <c r="BP8" s="53" t="s">
        <v>197</v>
      </c>
      <c r="BQ8" s="45" t="s">
        <v>198</v>
      </c>
      <c r="BR8" s="89" t="s">
        <v>199</v>
      </c>
      <c r="BS8" s="52"/>
      <c r="BT8" s="45"/>
      <c r="BU8" s="45"/>
      <c r="BV8" s="54"/>
      <c r="BW8" s="100"/>
      <c r="BX8" s="94"/>
      <c r="BY8" s="45"/>
      <c r="BZ8" s="45"/>
      <c r="CA8" s="45"/>
      <c r="CB8" s="44"/>
      <c r="CC8" s="44"/>
      <c r="CD8" s="94"/>
      <c r="CE8" s="100"/>
      <c r="CF8" s="94"/>
      <c r="CG8" s="45"/>
      <c r="CH8" s="89"/>
      <c r="CI8" s="52"/>
      <c r="CJ8" s="52"/>
      <c r="CK8" s="52"/>
      <c r="CL8" s="52"/>
      <c r="CM8" s="52"/>
      <c r="CN8" s="52"/>
      <c r="CO8" s="52"/>
      <c r="CP8" s="52"/>
      <c r="CQ8" s="52"/>
      <c r="CR8" s="52"/>
      <c r="CS8" s="52"/>
      <c r="CT8" s="52"/>
      <c r="CU8" s="52"/>
      <c r="CV8" s="52"/>
      <c r="CW8" s="52"/>
      <c r="CX8" s="52"/>
      <c r="CY8" s="52"/>
      <c r="CZ8" s="102"/>
      <c r="DA8" s="92"/>
      <c r="DB8" s="47"/>
      <c r="DC8" s="47"/>
      <c r="DD8" s="47"/>
      <c r="DE8" s="47"/>
      <c r="DF8" s="47"/>
      <c r="DG8" s="56"/>
      <c r="DH8" s="56"/>
      <c r="DI8" s="131"/>
      <c r="DJ8" s="132"/>
      <c r="DK8" s="57"/>
      <c r="DL8" s="192"/>
      <c r="DM8" s="190"/>
      <c r="DN8" s="191" t="s">
        <v>166</v>
      </c>
      <c r="DO8" s="176"/>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row>
    <row r="9" spans="1:149" ht="300" hidden="1" x14ac:dyDescent="0.25">
      <c r="A9" s="138"/>
      <c r="B9" s="223"/>
      <c r="C9" s="148"/>
      <c r="D9" s="148"/>
      <c r="E9" s="136"/>
      <c r="F9" s="149" t="s">
        <v>200</v>
      </c>
      <c r="G9" s="150"/>
      <c r="H9" s="151"/>
      <c r="I9" s="152"/>
      <c r="J9" s="201"/>
      <c r="K9" s="45" t="s">
        <v>201</v>
      </c>
      <c r="L9" s="46"/>
      <c r="M9" s="45" t="s">
        <v>202</v>
      </c>
      <c r="N9" s="89" t="s">
        <v>203</v>
      </c>
      <c r="O9" s="87" t="s">
        <v>144</v>
      </c>
      <c r="P9" s="117" t="s">
        <v>139</v>
      </c>
      <c r="Q9" s="153" t="s">
        <v>158</v>
      </c>
      <c r="R9" s="67" t="str">
        <f>VLOOKUP(Sheet_1_Table_1_135[[#This Row],[Learning Domain]],[1]List!$A$7:$B$12,2,0)</f>
        <v>IED</v>
      </c>
      <c r="S9" s="46">
        <v>0</v>
      </c>
      <c r="T9" s="46">
        <v>0</v>
      </c>
      <c r="U9" s="46">
        <v>0</v>
      </c>
      <c r="V9" s="46">
        <v>0</v>
      </c>
      <c r="W9" s="46">
        <v>0</v>
      </c>
      <c r="X9" s="46">
        <v>0</v>
      </c>
      <c r="Y9" s="46">
        <v>0</v>
      </c>
      <c r="Z9" s="46">
        <v>100</v>
      </c>
      <c r="AA9" s="46">
        <v>0</v>
      </c>
      <c r="AB9" s="121">
        <f>SUM(Sheet_1_Table_1_135[[#This Row],[Leadership LS]:[Career Development  CR]])</f>
        <v>100</v>
      </c>
      <c r="AC9" s="52" t="s">
        <v>142</v>
      </c>
      <c r="AD9" s="46" t="s">
        <v>143</v>
      </c>
      <c r="AE9" s="46" t="s">
        <v>139</v>
      </c>
      <c r="AF9" s="46" t="s">
        <v>144</v>
      </c>
      <c r="AG9" s="46" t="s">
        <v>144</v>
      </c>
      <c r="AH9" s="46">
        <v>1.5</v>
      </c>
      <c r="AI9" s="46">
        <v>100</v>
      </c>
      <c r="AJ9" s="90" t="e">
        <f>[2]!Sheet_1_Table_1_13[[#This Row],[ILP Units Per Session]]*[2]!Sheet_1_Table_1_13[[#This Row],[Quota]]</f>
        <v>#REF!</v>
      </c>
      <c r="AK9" s="109">
        <v>46062</v>
      </c>
      <c r="AL9" s="69" t="s">
        <v>204</v>
      </c>
      <c r="AM9" s="49">
        <v>0.625</v>
      </c>
      <c r="AN9" s="50">
        <v>0.69791666666666663</v>
      </c>
      <c r="AO9" s="255" t="s">
        <v>205</v>
      </c>
      <c r="AP9" s="48" t="e">
        <f>WEEKDAY(#REF!)</f>
        <v>#REF!</v>
      </c>
      <c r="AQ9" s="158"/>
      <c r="AR9" s="159"/>
      <c r="AS9" s="160"/>
      <c r="AT9" s="161"/>
      <c r="AU9" s="162" t="e">
        <f>WEEKDAY(#REF!)</f>
        <v>#REF!</v>
      </c>
      <c r="AV9" s="158"/>
      <c r="AW9" s="159"/>
      <c r="AX9" s="160"/>
      <c r="AY9" s="161"/>
      <c r="AZ9" s="163" t="e">
        <f>WEEKDAY(#REF!)</f>
        <v>#REF!</v>
      </c>
      <c r="BA9" s="158"/>
      <c r="BB9" s="159"/>
      <c r="BC9" s="160"/>
      <c r="BD9" s="161"/>
      <c r="BE9" s="162" t="e">
        <f>WEEKDAY(#REF!)</f>
        <v>#REF!</v>
      </c>
      <c r="BF9" s="158"/>
      <c r="BG9" s="159"/>
      <c r="BH9" s="160"/>
      <c r="BI9" s="161"/>
      <c r="BJ9" s="163" t="e">
        <f>WEEKDAY(#REF!)</f>
        <v>#REF!</v>
      </c>
      <c r="BK9" s="158"/>
      <c r="BL9" s="159"/>
      <c r="BM9" s="160"/>
      <c r="BN9" s="164"/>
      <c r="BO9" s="259" t="s">
        <v>206</v>
      </c>
      <c r="BP9" s="261" t="s">
        <v>207</v>
      </c>
      <c r="BQ9" s="262" t="s">
        <v>208</v>
      </c>
      <c r="BR9" s="266" t="s">
        <v>209</v>
      </c>
      <c r="BS9" s="259" t="s">
        <v>206</v>
      </c>
      <c r="BT9" s="156" t="s">
        <v>210</v>
      </c>
      <c r="BU9" s="156" t="s">
        <v>211</v>
      </c>
      <c r="BV9" s="211" t="s">
        <v>212</v>
      </c>
      <c r="BW9" s="210"/>
      <c r="BX9" s="210"/>
      <c r="BY9" s="210"/>
      <c r="BZ9" s="210"/>
      <c r="CA9" s="210"/>
      <c r="CB9" s="166"/>
      <c r="CC9" s="166"/>
      <c r="CD9" s="166"/>
      <c r="CE9" s="213"/>
      <c r="CF9" s="210"/>
      <c r="CG9" s="210"/>
      <c r="CH9" s="210"/>
      <c r="CI9" s="88"/>
      <c r="CJ9" s="214"/>
      <c r="CK9" s="214"/>
      <c r="CL9" s="214"/>
      <c r="CM9" s="214"/>
      <c r="CN9" s="214"/>
      <c r="CO9" s="214"/>
      <c r="CP9" s="214"/>
      <c r="CQ9" s="214"/>
      <c r="CR9" s="214"/>
      <c r="CS9" s="214"/>
      <c r="CT9" s="214"/>
      <c r="CU9" s="214"/>
      <c r="CV9" s="214"/>
      <c r="CW9" s="214"/>
      <c r="CX9" s="214"/>
      <c r="CY9" s="214"/>
      <c r="CZ9" s="221"/>
      <c r="DA9" s="149"/>
      <c r="DB9" s="148"/>
      <c r="DC9" s="148"/>
      <c r="DD9" s="148"/>
      <c r="DE9" s="148"/>
      <c r="DF9" s="148"/>
      <c r="DG9" s="168"/>
      <c r="DH9" s="168"/>
      <c r="DI9" s="216"/>
      <c r="DJ9" s="217"/>
      <c r="DK9" s="169"/>
      <c r="DL9" s="195"/>
      <c r="DM9" s="218"/>
      <c r="DN9" s="191" t="s">
        <v>213</v>
      </c>
      <c r="DO9" s="176"/>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row>
    <row r="10" spans="1:149" ht="195" hidden="1" x14ac:dyDescent="0.25">
      <c r="A10" s="138"/>
      <c r="B10" s="127"/>
      <c r="C10" s="47"/>
      <c r="D10" s="47"/>
      <c r="E10" s="136"/>
      <c r="F10" s="149" t="s">
        <v>214</v>
      </c>
      <c r="G10" s="150"/>
      <c r="H10" s="151"/>
      <c r="I10" s="211" t="s">
        <v>215</v>
      </c>
      <c r="J10" s="224" t="s">
        <v>216</v>
      </c>
      <c r="K10" s="170" t="s">
        <v>217</v>
      </c>
      <c r="L10" s="46"/>
      <c r="M10" s="45" t="s">
        <v>218</v>
      </c>
      <c r="N10" s="45" t="s">
        <v>219</v>
      </c>
      <c r="O10" s="134" t="s">
        <v>144</v>
      </c>
      <c r="P10" s="46" t="s">
        <v>139</v>
      </c>
      <c r="Q10" s="45" t="s">
        <v>220</v>
      </c>
      <c r="R10" s="67" t="s">
        <v>221</v>
      </c>
      <c r="S10" s="46">
        <v>0</v>
      </c>
      <c r="T10" s="46">
        <v>0</v>
      </c>
      <c r="U10" s="46">
        <v>0</v>
      </c>
      <c r="V10" s="199">
        <v>50</v>
      </c>
      <c r="W10" s="46">
        <v>0</v>
      </c>
      <c r="X10" s="46">
        <v>0</v>
      </c>
      <c r="Y10" s="199">
        <v>50</v>
      </c>
      <c r="Z10" s="46">
        <v>0</v>
      </c>
      <c r="AA10" s="46">
        <v>0</v>
      </c>
      <c r="AB10" s="121">
        <f>SUM(Sheet_1_Table_1_135[[#This Row],[Leadership LS]:[Career Development  CR]])</f>
        <v>100</v>
      </c>
      <c r="AC10" s="52" t="s">
        <v>222</v>
      </c>
      <c r="AD10" s="52" t="s">
        <v>143</v>
      </c>
      <c r="AE10" s="199" t="s">
        <v>139</v>
      </c>
      <c r="AF10" s="199" t="s">
        <v>139</v>
      </c>
      <c r="AG10" s="46" t="s">
        <v>144</v>
      </c>
      <c r="AH10" s="46">
        <v>2</v>
      </c>
      <c r="AI10" s="46">
        <v>20</v>
      </c>
      <c r="AJ10" s="90">
        <f>SUM(Sheet_1_Table_1_135[[#This Row],[ILP Units Per Session]]*Sheet_1_Table_1_135[[#This Row],[Quota]])</f>
        <v>40</v>
      </c>
      <c r="AK10" s="202">
        <v>46086</v>
      </c>
      <c r="AL10" s="69">
        <f>WEEKDAY(Sheet_1_Table_1_135[[#This Row],[Lesson 1 
Date 
(DD-MMM-YYYY)]])</f>
        <v>5</v>
      </c>
      <c r="AM10" s="222">
        <v>0.54166666666666663</v>
      </c>
      <c r="AN10" s="206">
        <v>0.625</v>
      </c>
      <c r="AO10" s="207" t="s">
        <v>223</v>
      </c>
      <c r="AP10" s="205"/>
      <c r="AQ10" s="69"/>
      <c r="AR10" s="203"/>
      <c r="AS10" s="204"/>
      <c r="AT10" s="204"/>
      <c r="AU10" s="256"/>
      <c r="AV10" s="225">
        <f>WEEKDAY(Sheet_1_Table_1_135[[#This Row],[Lesson 3
Date 
(DD-MMM-YYYY)]])</f>
        <v>7</v>
      </c>
      <c r="AW10" s="257"/>
      <c r="AX10" s="257"/>
      <c r="AY10" s="257"/>
      <c r="AZ10" s="258"/>
      <c r="BA10" s="225">
        <f>WEEKDAY(Sheet_1_Table_1_135[[#This Row],[Lesson 4
Date 
(DD-MMM-YYYY)]])</f>
        <v>7</v>
      </c>
      <c r="BB10" s="226"/>
      <c r="BC10" s="226"/>
      <c r="BD10" s="226"/>
      <c r="BE10" s="227"/>
      <c r="BF10" s="225">
        <f>WEEKDAY(Sheet_1_Table_1_135[[#This Row],[Lesson 5
Date 
(DD-MMM-YYYY)]])</f>
        <v>7</v>
      </c>
      <c r="BG10" s="226"/>
      <c r="BH10" s="226"/>
      <c r="BI10" s="226"/>
      <c r="BJ10" s="227"/>
      <c r="BK10" s="225">
        <f>WEEKDAY(Sheet_1_Table_1_135[[#This Row],[Lesson 6
Date 
(DD-MMM-YYYY)]])</f>
        <v>7</v>
      </c>
      <c r="BL10" s="226"/>
      <c r="BM10" s="226"/>
      <c r="BN10" s="226"/>
      <c r="BO10" s="260"/>
      <c r="BP10" s="260"/>
      <c r="BQ10" s="260"/>
      <c r="BR10" s="267" t="s">
        <v>224</v>
      </c>
      <c r="BS10" s="209"/>
      <c r="BT10" s="208"/>
      <c r="BU10" s="208"/>
      <c r="BV10" s="268"/>
      <c r="BW10" s="260"/>
      <c r="BX10" s="271">
        <v>200</v>
      </c>
      <c r="BY10" s="271" t="s">
        <v>225</v>
      </c>
      <c r="BZ10" s="271" t="s">
        <v>226</v>
      </c>
      <c r="CA10" s="260"/>
      <c r="CB10" s="209"/>
      <c r="CC10" s="209"/>
      <c r="CD10" s="276"/>
      <c r="CE10" s="277" t="s">
        <v>227</v>
      </c>
      <c r="CF10" s="279" t="s">
        <v>228</v>
      </c>
      <c r="CG10" s="279"/>
      <c r="CH10" s="260"/>
      <c r="CI10" s="282" t="s">
        <v>139</v>
      </c>
      <c r="CJ10" s="283" t="s">
        <v>144</v>
      </c>
      <c r="CK10" s="284" t="s">
        <v>139</v>
      </c>
      <c r="CL10" s="284" t="s">
        <v>139</v>
      </c>
      <c r="CM10" s="283" t="s">
        <v>144</v>
      </c>
      <c r="CN10" s="283" t="s">
        <v>144</v>
      </c>
      <c r="CO10" s="283" t="s">
        <v>144</v>
      </c>
      <c r="CP10" s="283" t="s">
        <v>144</v>
      </c>
      <c r="CQ10" s="283" t="s">
        <v>144</v>
      </c>
      <c r="CR10" s="283" t="s">
        <v>144</v>
      </c>
      <c r="CS10" s="283" t="s">
        <v>144</v>
      </c>
      <c r="CT10" s="284" t="s">
        <v>139</v>
      </c>
      <c r="CU10" s="283" t="s">
        <v>144</v>
      </c>
      <c r="CV10" s="284" t="s">
        <v>139</v>
      </c>
      <c r="CW10" s="283" t="s">
        <v>144</v>
      </c>
      <c r="CX10" s="283" t="s">
        <v>144</v>
      </c>
      <c r="CY10" s="283" t="s">
        <v>144</v>
      </c>
      <c r="CZ10" s="285" t="s">
        <v>139</v>
      </c>
      <c r="DA10" s="149"/>
      <c r="DB10" s="148"/>
      <c r="DC10" s="148"/>
      <c r="DD10" s="148"/>
      <c r="DE10" s="148"/>
      <c r="DF10" s="148"/>
      <c r="DG10" s="168"/>
      <c r="DH10" s="168"/>
      <c r="DI10" s="216"/>
      <c r="DJ10" s="217"/>
      <c r="DK10" s="169"/>
      <c r="DL10" s="195"/>
      <c r="DM10" s="218"/>
      <c r="DN10" s="191" t="s">
        <v>229</v>
      </c>
      <c r="DO10" s="176"/>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row>
    <row r="11" spans="1:149" ht="120" hidden="1" x14ac:dyDescent="0.25">
      <c r="A11" s="138"/>
      <c r="B11" s="146"/>
      <c r="C11" s="47"/>
      <c r="D11" s="47"/>
      <c r="E11" s="147"/>
      <c r="F11" s="52" t="s">
        <v>230</v>
      </c>
      <c r="G11" s="121"/>
      <c r="H11" s="52"/>
      <c r="I11" s="54"/>
      <c r="J11" s="175"/>
      <c r="K11" s="513" t="s">
        <v>231</v>
      </c>
      <c r="L11" s="46"/>
      <c r="M11" s="45" t="s">
        <v>232</v>
      </c>
      <c r="N11" s="89" t="s">
        <v>233</v>
      </c>
      <c r="O11" s="134" t="s">
        <v>144</v>
      </c>
      <c r="P11" s="55" t="s">
        <v>139</v>
      </c>
      <c r="Q11" s="100" t="s">
        <v>158</v>
      </c>
      <c r="R11" s="67" t="s">
        <v>159</v>
      </c>
      <c r="S11" s="46">
        <v>0</v>
      </c>
      <c r="T11" s="46">
        <v>30</v>
      </c>
      <c r="U11" s="46">
        <v>0</v>
      </c>
      <c r="V11" s="46">
        <v>0</v>
      </c>
      <c r="W11" s="46">
        <v>0</v>
      </c>
      <c r="X11" s="46">
        <v>0</v>
      </c>
      <c r="Y11" s="46">
        <v>0</v>
      </c>
      <c r="Z11" s="46">
        <v>70</v>
      </c>
      <c r="AA11" s="46">
        <v>0</v>
      </c>
      <c r="AB11" s="121">
        <f>SUM(Sheet_1_Table_1_135[[#This Row],[Leadership LS]:[Career Development  CR]])</f>
        <v>100</v>
      </c>
      <c r="AC11" s="43" t="s">
        <v>142</v>
      </c>
      <c r="AD11" s="46" t="s">
        <v>143</v>
      </c>
      <c r="AE11" s="46" t="s">
        <v>139</v>
      </c>
      <c r="AF11" s="46" t="s">
        <v>144</v>
      </c>
      <c r="AG11" s="46" t="s">
        <v>144</v>
      </c>
      <c r="AH11" s="46">
        <v>2</v>
      </c>
      <c r="AI11" s="46">
        <v>40</v>
      </c>
      <c r="AJ11" s="90">
        <f>SUM(Sheet_1_Table_1_135[[#This Row],[ILP Units Per Session]]*Sheet_1_Table_1_135[[#This Row],[Quota]])</f>
        <v>80</v>
      </c>
      <c r="AK11" s="109">
        <v>46100</v>
      </c>
      <c r="AL11" s="69">
        <f>WEEKDAY(Sheet_1_Table_1_135[[#This Row],[Lesson 1 
Date 
(DD-MMM-YYYY)]])</f>
        <v>5</v>
      </c>
      <c r="AM11" s="49">
        <v>0.625</v>
      </c>
      <c r="AN11" s="50">
        <v>0.72916666666666663</v>
      </c>
      <c r="AO11" s="110" t="s">
        <v>234</v>
      </c>
      <c r="AP11" s="48" t="e">
        <f>WEEKDAY(#REF!)</f>
        <v>#REF!</v>
      </c>
      <c r="AQ11" s="69" t="e">
        <f>WEEKDAY(Sheet_1_Table_1_135[[#This Row],[Lesson 2
Date 
(DD-MMM-YYYY)]])</f>
        <v>#REF!</v>
      </c>
      <c r="AR11" s="49"/>
      <c r="AS11" s="50"/>
      <c r="AT11" s="91"/>
      <c r="AU11" s="109" t="e">
        <f>WEEKDAY(#REF!)</f>
        <v>#REF!</v>
      </c>
      <c r="AV11" s="69" t="e">
        <f>WEEKDAY(Sheet_1_Table_1_135[[#This Row],[Lesson 3
Date 
(DD-MMM-YYYY)]])</f>
        <v>#REF!</v>
      </c>
      <c r="AW11" s="49"/>
      <c r="AX11" s="50"/>
      <c r="AY11" s="91"/>
      <c r="AZ11" s="80"/>
      <c r="BA11" s="69">
        <f>WEEKDAY(Sheet_1_Table_1_135[[#This Row],[Lesson 4
Date 
(DD-MMM-YYYY)]])</f>
        <v>7</v>
      </c>
      <c r="BB11" s="49"/>
      <c r="BC11" s="50"/>
      <c r="BD11" s="91"/>
      <c r="BE11" s="109"/>
      <c r="BF11" s="69">
        <f>WEEKDAY(Sheet_1_Table_1_135[[#This Row],[Lesson 5
Date 
(DD-MMM-YYYY)]])</f>
        <v>7</v>
      </c>
      <c r="BG11" s="49"/>
      <c r="BH11" s="50"/>
      <c r="BI11" s="91"/>
      <c r="BJ11" s="80"/>
      <c r="BK11" s="69">
        <f>WEEKDAY(Sheet_1_Table_1_135[[#This Row],[Lesson 6
Date 
(DD-MMM-YYYY)]])</f>
        <v>7</v>
      </c>
      <c r="BL11" s="49"/>
      <c r="BM11" s="50"/>
      <c r="BN11" s="51"/>
      <c r="BO11" s="92" t="s">
        <v>162</v>
      </c>
      <c r="BP11" s="53" t="s">
        <v>235</v>
      </c>
      <c r="BQ11" s="46" t="s">
        <v>236</v>
      </c>
      <c r="BR11" s="46" t="s">
        <v>237</v>
      </c>
      <c r="BS11" s="92"/>
      <c r="BT11" s="45"/>
      <c r="BU11" s="45"/>
      <c r="BV11" s="89"/>
      <c r="BW11" s="100"/>
      <c r="BX11" s="135"/>
      <c r="BY11" s="45"/>
      <c r="BZ11" s="45"/>
      <c r="CA11" s="45"/>
      <c r="CB11" s="44"/>
      <c r="CC11" s="44"/>
      <c r="CD11" s="44"/>
      <c r="CE11" s="100" t="s">
        <v>238</v>
      </c>
      <c r="CF11" s="173" t="s">
        <v>239</v>
      </c>
      <c r="CG11" s="45"/>
      <c r="CH11" s="89"/>
      <c r="CI11" s="52" t="s">
        <v>139</v>
      </c>
      <c r="CJ11" s="52" t="s">
        <v>144</v>
      </c>
      <c r="CK11" s="52" t="s">
        <v>144</v>
      </c>
      <c r="CL11" s="52" t="s">
        <v>144</v>
      </c>
      <c r="CM11" s="52" t="s">
        <v>144</v>
      </c>
      <c r="CN11" s="52" t="s">
        <v>144</v>
      </c>
      <c r="CO11" s="52" t="s">
        <v>144</v>
      </c>
      <c r="CP11" s="52" t="s">
        <v>144</v>
      </c>
      <c r="CQ11" s="52" t="s">
        <v>144</v>
      </c>
      <c r="CR11" s="52" t="s">
        <v>139</v>
      </c>
      <c r="CS11" s="52" t="s">
        <v>144</v>
      </c>
      <c r="CT11" s="52" t="s">
        <v>139</v>
      </c>
      <c r="CU11" s="52" t="s">
        <v>144</v>
      </c>
      <c r="CV11" s="52" t="s">
        <v>144</v>
      </c>
      <c r="CW11" s="52" t="s">
        <v>144</v>
      </c>
      <c r="CX11" s="52" t="s">
        <v>144</v>
      </c>
      <c r="CY11" s="52" t="s">
        <v>144</v>
      </c>
      <c r="CZ11" s="102" t="s">
        <v>144</v>
      </c>
      <c r="DA11" s="92"/>
      <c r="DB11" s="47"/>
      <c r="DC11" s="47"/>
      <c r="DD11" s="47"/>
      <c r="DE11" s="47"/>
      <c r="DF11" s="47"/>
      <c r="DG11" s="56"/>
      <c r="DH11" s="56"/>
      <c r="DI11" s="131"/>
      <c r="DJ11" s="132"/>
      <c r="DK11" s="57"/>
      <c r="DL11" s="57"/>
      <c r="DM11" s="57"/>
      <c r="DN11" s="252" t="s">
        <v>240</v>
      </c>
      <c r="DO11" s="176" t="s">
        <v>241</v>
      </c>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row>
    <row r="12" spans="1:149" ht="165" hidden="1" x14ac:dyDescent="0.25">
      <c r="A12" s="138"/>
      <c r="B12" s="127"/>
      <c r="C12" s="47"/>
      <c r="D12" s="47"/>
      <c r="E12" s="136"/>
      <c r="F12" s="52" t="s">
        <v>242</v>
      </c>
      <c r="G12" s="121"/>
      <c r="H12" s="52"/>
      <c r="I12" s="54"/>
      <c r="J12" s="175"/>
      <c r="K12" s="53" t="s">
        <v>243</v>
      </c>
      <c r="L12" s="46"/>
      <c r="M12" s="45" t="s">
        <v>244</v>
      </c>
      <c r="N12" s="89" t="s">
        <v>245</v>
      </c>
      <c r="O12" s="134" t="s">
        <v>144</v>
      </c>
      <c r="P12" s="55" t="s">
        <v>139</v>
      </c>
      <c r="Q12" s="100" t="s">
        <v>158</v>
      </c>
      <c r="R12" s="67" t="s">
        <v>159</v>
      </c>
      <c r="S12" s="46">
        <v>0</v>
      </c>
      <c r="T12" s="46">
        <v>0</v>
      </c>
      <c r="U12" s="46">
        <v>0</v>
      </c>
      <c r="V12" s="46">
        <v>0</v>
      </c>
      <c r="W12" s="46">
        <v>0</v>
      </c>
      <c r="X12" s="46">
        <v>0</v>
      </c>
      <c r="Y12" s="46">
        <v>0</v>
      </c>
      <c r="Z12" s="46">
        <v>0</v>
      </c>
      <c r="AA12" s="46">
        <v>100</v>
      </c>
      <c r="AB12" s="121" t="e">
        <f>SUM([3]!Sheet_1_Table_1_135[[#This Row],[Leadership LS]:[Career Development  CR]])</f>
        <v>#REF!</v>
      </c>
      <c r="AC12" s="43" t="s">
        <v>142</v>
      </c>
      <c r="AD12" s="46" t="s">
        <v>143</v>
      </c>
      <c r="AE12" s="46" t="s">
        <v>139</v>
      </c>
      <c r="AF12" s="46" t="s">
        <v>144</v>
      </c>
      <c r="AG12" s="46" t="s">
        <v>144</v>
      </c>
      <c r="AH12" s="46">
        <v>1</v>
      </c>
      <c r="AI12" s="46">
        <v>60</v>
      </c>
      <c r="AJ12" s="90" t="e">
        <f>[3]!Sheet_1_Table_1_135[[#This Row],[ILP Units Per Session]]*[3]!Sheet_1_Table_1_135[[#This Row],[Quota]]</f>
        <v>#REF!</v>
      </c>
      <c r="AK12" s="109">
        <v>46076</v>
      </c>
      <c r="AL12" s="70" t="e">
        <f>WEEKDAY([3]!Sheet_1_Table_1_135[[#This Row],[Lesson 1 
Date 
(DD-MMM-YYYY)]])</f>
        <v>#REF!</v>
      </c>
      <c r="AM12" s="49">
        <v>0.66666666666666663</v>
      </c>
      <c r="AN12" s="50">
        <v>0.70833333333333337</v>
      </c>
      <c r="AO12" s="110" t="s">
        <v>246</v>
      </c>
      <c r="AP12" s="48"/>
      <c r="AQ12" s="69"/>
      <c r="AR12" s="49"/>
      <c r="AS12" s="50"/>
      <c r="AT12" s="91"/>
      <c r="AU12" s="109"/>
      <c r="AV12" s="69"/>
      <c r="AW12" s="49"/>
      <c r="AX12" s="50"/>
      <c r="AY12" s="91"/>
      <c r="AZ12" s="80"/>
      <c r="BA12" s="69"/>
      <c r="BB12" s="49"/>
      <c r="BC12" s="50"/>
      <c r="BD12" s="91"/>
      <c r="BE12" s="109"/>
      <c r="BF12" s="69"/>
      <c r="BG12" s="49"/>
      <c r="BH12" s="50"/>
      <c r="BI12" s="91"/>
      <c r="BJ12" s="80"/>
      <c r="BK12" s="69" t="e">
        <f>WEEKDAY([3]!Sheet_1_Table_1_135[[#This Row],[Lesson 6
Date 
(DD-MMM-YYYY)]])</f>
        <v>#REF!</v>
      </c>
      <c r="BL12" s="49"/>
      <c r="BM12" s="50"/>
      <c r="BN12" s="51"/>
      <c r="BO12" s="92" t="s">
        <v>247</v>
      </c>
      <c r="BP12" s="53" t="s">
        <v>248</v>
      </c>
      <c r="BQ12" s="45" t="s">
        <v>249</v>
      </c>
      <c r="BR12" s="89" t="s">
        <v>250</v>
      </c>
      <c r="BS12" s="92"/>
      <c r="BT12" s="45"/>
      <c r="BU12" s="45"/>
      <c r="BV12" s="89"/>
      <c r="BW12" s="100"/>
      <c r="BX12" s="135"/>
      <c r="BY12" s="45"/>
      <c r="BZ12" s="45"/>
      <c r="CA12" s="45"/>
      <c r="CB12" s="44"/>
      <c r="CC12" s="44"/>
      <c r="CD12" s="44"/>
      <c r="CE12" s="100" t="s">
        <v>251</v>
      </c>
      <c r="CF12" s="44" t="s">
        <v>252</v>
      </c>
      <c r="CG12" s="45" t="s">
        <v>253</v>
      </c>
      <c r="CH12" s="89" t="s">
        <v>254</v>
      </c>
      <c r="CI12" s="52" t="s">
        <v>139</v>
      </c>
      <c r="CJ12" s="52" t="s">
        <v>144</v>
      </c>
      <c r="CK12" s="52" t="s">
        <v>144</v>
      </c>
      <c r="CL12" s="52" t="s">
        <v>144</v>
      </c>
      <c r="CM12" s="52" t="s">
        <v>144</v>
      </c>
      <c r="CN12" s="52" t="s">
        <v>144</v>
      </c>
      <c r="CO12" s="52" t="s">
        <v>144</v>
      </c>
      <c r="CP12" s="52" t="s">
        <v>144</v>
      </c>
      <c r="CQ12" s="52" t="s">
        <v>139</v>
      </c>
      <c r="CR12" s="52" t="s">
        <v>144</v>
      </c>
      <c r="CS12" s="52" t="s">
        <v>144</v>
      </c>
      <c r="CT12" s="52" t="s">
        <v>144</v>
      </c>
      <c r="CU12" s="52" t="s">
        <v>144</v>
      </c>
      <c r="CV12" s="52" t="s">
        <v>144</v>
      </c>
      <c r="CW12" s="52" t="s">
        <v>144</v>
      </c>
      <c r="CX12" s="52" t="s">
        <v>144</v>
      </c>
      <c r="CY12" s="52" t="s">
        <v>144</v>
      </c>
      <c r="CZ12" s="102" t="s">
        <v>144</v>
      </c>
      <c r="DA12" s="92" t="s">
        <v>255</v>
      </c>
      <c r="DB12" s="47" t="s">
        <v>256</v>
      </c>
      <c r="DC12" s="47" t="s">
        <v>257</v>
      </c>
      <c r="DD12" s="47" t="s">
        <v>139</v>
      </c>
      <c r="DE12" s="47" t="s">
        <v>258</v>
      </c>
      <c r="DF12" s="47" t="s">
        <v>139</v>
      </c>
      <c r="DG12" s="56"/>
      <c r="DH12" s="56"/>
      <c r="DI12" s="131"/>
      <c r="DJ12" s="132"/>
      <c r="DK12" s="57" t="s">
        <v>139</v>
      </c>
      <c r="DL12" s="57" t="s">
        <v>139</v>
      </c>
      <c r="DM12" s="57" t="s">
        <v>139</v>
      </c>
      <c r="DN12" s="191" t="s">
        <v>259</v>
      </c>
      <c r="DO12" s="176"/>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row>
    <row r="13" spans="1:149" ht="195" hidden="1" x14ac:dyDescent="0.25">
      <c r="A13" s="138"/>
      <c r="B13" s="127"/>
      <c r="C13" s="47"/>
      <c r="D13" s="47"/>
      <c r="E13" s="136"/>
      <c r="F13" s="52" t="s">
        <v>242</v>
      </c>
      <c r="G13" s="121"/>
      <c r="H13" s="52"/>
      <c r="I13" s="54"/>
      <c r="J13" s="175"/>
      <c r="K13" s="53" t="s">
        <v>260</v>
      </c>
      <c r="L13" s="46"/>
      <c r="M13" s="45" t="s">
        <v>261</v>
      </c>
      <c r="N13" s="89" t="s">
        <v>262</v>
      </c>
      <c r="O13" s="134" t="s">
        <v>144</v>
      </c>
      <c r="P13" s="55" t="s">
        <v>139</v>
      </c>
      <c r="Q13" s="100" t="s">
        <v>158</v>
      </c>
      <c r="R13" s="67" t="s">
        <v>159</v>
      </c>
      <c r="S13" s="46">
        <v>0</v>
      </c>
      <c r="T13" s="46">
        <v>0</v>
      </c>
      <c r="U13" s="46">
        <v>0</v>
      </c>
      <c r="V13" s="46">
        <v>0</v>
      </c>
      <c r="W13" s="46">
        <v>0</v>
      </c>
      <c r="X13" s="46">
        <v>0</v>
      </c>
      <c r="Y13" s="46">
        <v>0</v>
      </c>
      <c r="Z13" s="46">
        <v>0</v>
      </c>
      <c r="AA13" s="46">
        <v>100</v>
      </c>
      <c r="AB13" s="121" t="e">
        <f>SUM([3]!Sheet_1_Table_1_135[[#This Row],[Leadership LS]:[Career Development  CR]])</f>
        <v>#REF!</v>
      </c>
      <c r="AC13" s="43" t="s">
        <v>142</v>
      </c>
      <c r="AD13" s="46" t="s">
        <v>143</v>
      </c>
      <c r="AE13" s="46" t="s">
        <v>139</v>
      </c>
      <c r="AF13" s="46" t="s">
        <v>144</v>
      </c>
      <c r="AG13" s="46" t="s">
        <v>144</v>
      </c>
      <c r="AH13" s="46">
        <v>1</v>
      </c>
      <c r="AI13" s="46">
        <v>60</v>
      </c>
      <c r="AJ13" s="90" t="e">
        <f>[3]!Sheet_1_Table_1_135[[#This Row],[ILP Units Per Session]]*[3]!Sheet_1_Table_1_135[[#This Row],[Quota]]</f>
        <v>#REF!</v>
      </c>
      <c r="AK13" s="109">
        <v>46076</v>
      </c>
      <c r="AL13" s="69" t="e">
        <f>WEEKDAY([3]!Sheet_1_Table_1_135[[#This Row],[Lesson 1 
Date 
(DD-MMM-YYYY)]])</f>
        <v>#REF!</v>
      </c>
      <c r="AM13" s="49">
        <v>0.72916666666666663</v>
      </c>
      <c r="AN13" s="50">
        <v>0.77083333333333337</v>
      </c>
      <c r="AO13" s="110" t="s">
        <v>246</v>
      </c>
      <c r="AP13" s="48"/>
      <c r="AQ13" s="69"/>
      <c r="AR13" s="49"/>
      <c r="AS13" s="50"/>
      <c r="AT13" s="91"/>
      <c r="AU13" s="109"/>
      <c r="AV13" s="69"/>
      <c r="AW13" s="49"/>
      <c r="AX13" s="50"/>
      <c r="AY13" s="91"/>
      <c r="AZ13" s="80"/>
      <c r="BA13" s="69"/>
      <c r="BB13" s="49"/>
      <c r="BC13" s="50"/>
      <c r="BD13" s="91"/>
      <c r="BE13" s="109"/>
      <c r="BF13" s="69"/>
      <c r="BG13" s="49"/>
      <c r="BH13" s="50"/>
      <c r="BI13" s="91"/>
      <c r="BJ13" s="80"/>
      <c r="BK13" s="69" t="e">
        <f>WEEKDAY([3]!Sheet_1_Table_1_135[[#This Row],[Lesson 6
Date 
(DD-MMM-YYYY)]])</f>
        <v>#REF!</v>
      </c>
      <c r="BL13" s="49"/>
      <c r="BM13" s="50"/>
      <c r="BN13" s="51"/>
      <c r="BO13" s="92" t="s">
        <v>247</v>
      </c>
      <c r="BP13" s="53" t="s">
        <v>248</v>
      </c>
      <c r="BQ13" s="45" t="s">
        <v>249</v>
      </c>
      <c r="BR13" s="89" t="s">
        <v>250</v>
      </c>
      <c r="BS13" s="92"/>
      <c r="BT13" s="45"/>
      <c r="BU13" s="45"/>
      <c r="BV13" s="89"/>
      <c r="BW13" s="100"/>
      <c r="BX13" s="135"/>
      <c r="BY13" s="45"/>
      <c r="BZ13" s="45"/>
      <c r="CA13" s="45"/>
      <c r="CB13" s="44"/>
      <c r="CC13" s="44"/>
      <c r="CD13" s="44"/>
      <c r="CE13" s="100" t="s">
        <v>251</v>
      </c>
      <c r="CF13" s="44" t="s">
        <v>252</v>
      </c>
      <c r="CG13" s="45" t="s">
        <v>253</v>
      </c>
      <c r="CH13" s="89" t="s">
        <v>254</v>
      </c>
      <c r="CI13" s="52" t="s">
        <v>139</v>
      </c>
      <c r="CJ13" s="52" t="s">
        <v>144</v>
      </c>
      <c r="CK13" s="52" t="s">
        <v>144</v>
      </c>
      <c r="CL13" s="52" t="s">
        <v>144</v>
      </c>
      <c r="CM13" s="52" t="s">
        <v>144</v>
      </c>
      <c r="CN13" s="52" t="s">
        <v>144</v>
      </c>
      <c r="CO13" s="52" t="s">
        <v>144</v>
      </c>
      <c r="CP13" s="52" t="s">
        <v>144</v>
      </c>
      <c r="CQ13" s="52" t="s">
        <v>139</v>
      </c>
      <c r="CR13" s="52" t="s">
        <v>144</v>
      </c>
      <c r="CS13" s="52" t="s">
        <v>144</v>
      </c>
      <c r="CT13" s="52" t="s">
        <v>144</v>
      </c>
      <c r="CU13" s="52" t="s">
        <v>144</v>
      </c>
      <c r="CV13" s="52" t="s">
        <v>144</v>
      </c>
      <c r="CW13" s="52" t="s">
        <v>144</v>
      </c>
      <c r="CX13" s="52" t="s">
        <v>144</v>
      </c>
      <c r="CY13" s="52" t="s">
        <v>144</v>
      </c>
      <c r="CZ13" s="102" t="s">
        <v>144</v>
      </c>
      <c r="DA13" s="92" t="s">
        <v>255</v>
      </c>
      <c r="DB13" s="47" t="s">
        <v>256</v>
      </c>
      <c r="DC13" s="47" t="s">
        <v>257</v>
      </c>
      <c r="DD13" s="47" t="s">
        <v>139</v>
      </c>
      <c r="DE13" s="47" t="s">
        <v>258</v>
      </c>
      <c r="DF13" s="47" t="s">
        <v>139</v>
      </c>
      <c r="DG13" s="56"/>
      <c r="DH13" s="56"/>
      <c r="DI13" s="131"/>
      <c r="DJ13" s="132"/>
      <c r="DK13" s="57" t="s">
        <v>139</v>
      </c>
      <c r="DL13" s="57" t="s">
        <v>139</v>
      </c>
      <c r="DM13" s="57" t="s">
        <v>139</v>
      </c>
      <c r="DN13" s="191" t="s">
        <v>263</v>
      </c>
      <c r="DO13" s="176"/>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row>
    <row r="14" spans="1:149" ht="105" hidden="1" x14ac:dyDescent="0.25">
      <c r="A14" s="138"/>
      <c r="B14" s="127"/>
      <c r="C14" s="47"/>
      <c r="D14" s="47"/>
      <c r="E14" s="136"/>
      <c r="F14" s="52" t="s">
        <v>242</v>
      </c>
      <c r="G14" s="121"/>
      <c r="H14" s="124"/>
      <c r="I14" s="76"/>
      <c r="J14" s="234" t="s">
        <v>264</v>
      </c>
      <c r="K14" s="53" t="s">
        <v>265</v>
      </c>
      <c r="L14" s="46"/>
      <c r="M14" s="45" t="s">
        <v>266</v>
      </c>
      <c r="N14" s="89" t="s">
        <v>267</v>
      </c>
      <c r="O14" s="134" t="s">
        <v>144</v>
      </c>
      <c r="P14" s="55" t="s">
        <v>139</v>
      </c>
      <c r="Q14" s="100" t="s">
        <v>158</v>
      </c>
      <c r="R14" s="67" t="s">
        <v>159</v>
      </c>
      <c r="S14" s="46">
        <v>20</v>
      </c>
      <c r="T14" s="46">
        <v>0</v>
      </c>
      <c r="U14" s="46">
        <v>0</v>
      </c>
      <c r="V14" s="46">
        <v>0</v>
      </c>
      <c r="W14" s="46">
        <v>0</v>
      </c>
      <c r="X14" s="46">
        <v>0</v>
      </c>
      <c r="Y14" s="46">
        <v>0</v>
      </c>
      <c r="Z14" s="46">
        <v>30</v>
      </c>
      <c r="AA14" s="46">
        <v>50</v>
      </c>
      <c r="AB14" s="121" t="e">
        <f>SUM([3]!Sheet_1_Table_1_135[[#This Row],[Leadership LS]:[Career Development  CR]])</f>
        <v>#REF!</v>
      </c>
      <c r="AC14" s="43" t="s">
        <v>268</v>
      </c>
      <c r="AD14" s="46" t="s">
        <v>143</v>
      </c>
      <c r="AE14" s="46" t="s">
        <v>144</v>
      </c>
      <c r="AF14" s="46" t="s">
        <v>139</v>
      </c>
      <c r="AG14" s="46" t="s">
        <v>144</v>
      </c>
      <c r="AH14" s="46">
        <v>1</v>
      </c>
      <c r="AI14" s="46">
        <v>60</v>
      </c>
      <c r="AJ14" s="90" t="e">
        <f>[3]!Sheet_1_Table_1_135[[#This Row],[ILP Units Per Session]]*[3]!Sheet_1_Table_1_135[[#This Row],[Quota]]</f>
        <v>#REF!</v>
      </c>
      <c r="AK14" s="109">
        <v>46083</v>
      </c>
      <c r="AL14" s="69" t="e">
        <f>WEEKDAY([3]!Sheet_1_Table_1_135[[#This Row],[Lesson 1 
Date 
(DD-MMM-YYYY)]])</f>
        <v>#REF!</v>
      </c>
      <c r="AM14" s="49">
        <v>0.70833333333333337</v>
      </c>
      <c r="AN14" s="50">
        <v>0.75</v>
      </c>
      <c r="AO14" s="110" t="s">
        <v>269</v>
      </c>
      <c r="AP14" s="48"/>
      <c r="AQ14" s="69"/>
      <c r="AR14" s="49"/>
      <c r="AS14" s="50"/>
      <c r="AT14" s="91"/>
      <c r="AU14" s="109"/>
      <c r="AV14" s="69"/>
      <c r="AW14" s="49"/>
      <c r="AX14" s="50"/>
      <c r="AY14" s="91"/>
      <c r="AZ14" s="80"/>
      <c r="BA14" s="69"/>
      <c r="BB14" s="49"/>
      <c r="BC14" s="50"/>
      <c r="BD14" s="91"/>
      <c r="BE14" s="109"/>
      <c r="BF14" s="69"/>
      <c r="BG14" s="49"/>
      <c r="BH14" s="50"/>
      <c r="BI14" s="91"/>
      <c r="BJ14" s="80"/>
      <c r="BK14" s="69" t="e">
        <f>WEEKDAY([3]!Sheet_1_Table_1_135[[#This Row],[Lesson 6
Date 
(DD-MMM-YYYY)]])</f>
        <v>#REF!</v>
      </c>
      <c r="BL14" s="49"/>
      <c r="BM14" s="50"/>
      <c r="BN14" s="51"/>
      <c r="BO14" s="92"/>
      <c r="BP14" s="45"/>
      <c r="BQ14" s="45"/>
      <c r="BR14" s="177" t="s">
        <v>270</v>
      </c>
      <c r="BS14" s="92"/>
      <c r="BT14" s="45"/>
      <c r="BU14" s="45"/>
      <c r="BV14" s="89"/>
      <c r="BW14" s="100"/>
      <c r="BX14" s="135"/>
      <c r="BY14" s="45"/>
      <c r="BZ14" s="45"/>
      <c r="CA14" s="45"/>
      <c r="CB14" s="44"/>
      <c r="CC14" s="44"/>
      <c r="CD14" s="44"/>
      <c r="CE14" s="100" t="s">
        <v>251</v>
      </c>
      <c r="CF14" s="44" t="s">
        <v>252</v>
      </c>
      <c r="CG14" s="45" t="s">
        <v>271</v>
      </c>
      <c r="CH14" s="89" t="s">
        <v>272</v>
      </c>
      <c r="CI14" s="52" t="s">
        <v>144</v>
      </c>
      <c r="CJ14" s="52" t="s">
        <v>144</v>
      </c>
      <c r="CK14" s="52" t="s">
        <v>144</v>
      </c>
      <c r="CL14" s="52" t="s">
        <v>144</v>
      </c>
      <c r="CM14" s="52" t="s">
        <v>144</v>
      </c>
      <c r="CN14" s="52" t="s">
        <v>144</v>
      </c>
      <c r="CO14" s="52" t="s">
        <v>144</v>
      </c>
      <c r="CP14" s="52" t="s">
        <v>144</v>
      </c>
      <c r="CQ14" s="52" t="s">
        <v>144</v>
      </c>
      <c r="CR14" s="52" t="s">
        <v>144</v>
      </c>
      <c r="CS14" s="52" t="s">
        <v>144</v>
      </c>
      <c r="CT14" s="52" t="s">
        <v>144</v>
      </c>
      <c r="CU14" s="52" t="s">
        <v>144</v>
      </c>
      <c r="CV14" s="52" t="s">
        <v>144</v>
      </c>
      <c r="CW14" s="52" t="s">
        <v>144</v>
      </c>
      <c r="CX14" s="52" t="s">
        <v>144</v>
      </c>
      <c r="CY14" s="52" t="s">
        <v>144</v>
      </c>
      <c r="CZ14" s="102" t="s">
        <v>144</v>
      </c>
      <c r="DA14" s="92" t="s">
        <v>255</v>
      </c>
      <c r="DB14" s="47" t="s">
        <v>256</v>
      </c>
      <c r="DC14" s="47" t="s">
        <v>257</v>
      </c>
      <c r="DD14" s="47" t="s">
        <v>139</v>
      </c>
      <c r="DE14" s="47" t="s">
        <v>258</v>
      </c>
      <c r="DF14" s="47" t="s">
        <v>139</v>
      </c>
      <c r="DG14" s="56"/>
      <c r="DH14" s="56"/>
      <c r="DI14" s="131"/>
      <c r="DJ14" s="132"/>
      <c r="DK14" s="57" t="s">
        <v>139</v>
      </c>
      <c r="DL14" s="57" t="s">
        <v>139</v>
      </c>
      <c r="DM14" s="57" t="s">
        <v>139</v>
      </c>
      <c r="DN14" s="253" t="s">
        <v>273</v>
      </c>
      <c r="DO14" s="176"/>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row>
    <row r="15" spans="1:149" ht="225" hidden="1" x14ac:dyDescent="0.25">
      <c r="A15" s="138"/>
      <c r="B15" s="127"/>
      <c r="C15" s="47"/>
      <c r="D15" s="47"/>
      <c r="E15" s="136"/>
      <c r="F15" s="52" t="s">
        <v>242</v>
      </c>
      <c r="G15" s="121"/>
      <c r="H15" s="52"/>
      <c r="I15" s="54"/>
      <c r="J15" s="175"/>
      <c r="K15" s="53" t="s">
        <v>274</v>
      </c>
      <c r="L15" s="46" t="s">
        <v>275</v>
      </c>
      <c r="M15" s="45" t="s">
        <v>276</v>
      </c>
      <c r="N15" s="89" t="s">
        <v>277</v>
      </c>
      <c r="O15" s="134" t="s">
        <v>144</v>
      </c>
      <c r="P15" s="55" t="s">
        <v>139</v>
      </c>
      <c r="Q15" s="100" t="s">
        <v>158</v>
      </c>
      <c r="R15" s="67" t="s">
        <v>159</v>
      </c>
      <c r="S15" s="46">
        <v>0</v>
      </c>
      <c r="T15" s="46">
        <v>0</v>
      </c>
      <c r="U15" s="46">
        <v>0</v>
      </c>
      <c r="V15" s="46">
        <v>0</v>
      </c>
      <c r="W15" s="46">
        <v>0</v>
      </c>
      <c r="X15" s="46">
        <v>0</v>
      </c>
      <c r="Y15" s="46">
        <v>0</v>
      </c>
      <c r="Z15" s="46">
        <v>0</v>
      </c>
      <c r="AA15" s="46">
        <v>100</v>
      </c>
      <c r="AB15" s="121" t="e">
        <f>SUM([3]!Sheet_1_Table_1_135[[#This Row],[Leadership LS]:[Career Development  CR]])</f>
        <v>#REF!</v>
      </c>
      <c r="AC15" s="43" t="s">
        <v>142</v>
      </c>
      <c r="AD15" s="46" t="s">
        <v>143</v>
      </c>
      <c r="AE15" s="46" t="s">
        <v>139</v>
      </c>
      <c r="AF15" s="46" t="s">
        <v>144</v>
      </c>
      <c r="AG15" s="46" t="s">
        <v>144</v>
      </c>
      <c r="AH15" s="46">
        <v>1</v>
      </c>
      <c r="AI15" s="46">
        <v>60</v>
      </c>
      <c r="AJ15" s="90" t="e">
        <f>[3]!Sheet_1_Table_1_135[[#This Row],[ILP Units Per Session]]*[3]!Sheet_1_Table_1_135[[#This Row],[Quota]]</f>
        <v>#REF!</v>
      </c>
      <c r="AK15" s="109">
        <v>46085</v>
      </c>
      <c r="AL15" s="69" t="e">
        <f>WEEKDAY([3]!Sheet_1_Table_1_135[[#This Row],[Lesson 1 
Date 
(DD-MMM-YYYY)]])</f>
        <v>#REF!</v>
      </c>
      <c r="AM15" s="49">
        <v>0.66666666666666663</v>
      </c>
      <c r="AN15" s="50">
        <v>0.70833333333333337</v>
      </c>
      <c r="AO15" s="110" t="s">
        <v>278</v>
      </c>
      <c r="AP15" s="48"/>
      <c r="AQ15" s="69"/>
      <c r="AR15" s="49"/>
      <c r="AS15" s="50"/>
      <c r="AT15" s="91"/>
      <c r="AU15" s="109"/>
      <c r="AV15" s="69"/>
      <c r="AW15" s="49"/>
      <c r="AX15" s="50"/>
      <c r="AY15" s="91"/>
      <c r="AZ15" s="80"/>
      <c r="BA15" s="69"/>
      <c r="BB15" s="49"/>
      <c r="BC15" s="50"/>
      <c r="BD15" s="91"/>
      <c r="BE15" s="109"/>
      <c r="BF15" s="69"/>
      <c r="BG15" s="49"/>
      <c r="BH15" s="50"/>
      <c r="BI15" s="91"/>
      <c r="BJ15" s="80"/>
      <c r="BK15" s="69" t="e">
        <f>WEEKDAY([3]!Sheet_1_Table_1_135[[#This Row],[Lesson 6
Date 
(DD-MMM-YYYY)]])</f>
        <v>#REF!</v>
      </c>
      <c r="BL15" s="49"/>
      <c r="BM15" s="50"/>
      <c r="BN15" s="51"/>
      <c r="BO15" s="92" t="s">
        <v>247</v>
      </c>
      <c r="BP15" s="53" t="s">
        <v>248</v>
      </c>
      <c r="BQ15" s="45" t="s">
        <v>249</v>
      </c>
      <c r="BR15" s="89" t="s">
        <v>250</v>
      </c>
      <c r="BS15" s="92"/>
      <c r="BT15" s="45"/>
      <c r="BU15" s="45"/>
      <c r="BV15" s="89"/>
      <c r="BW15" s="100"/>
      <c r="BX15" s="135"/>
      <c r="BY15" s="45"/>
      <c r="BZ15" s="45"/>
      <c r="CA15" s="45"/>
      <c r="CB15" s="44"/>
      <c r="CC15" s="44"/>
      <c r="CD15" s="44"/>
      <c r="CE15" s="100" t="s">
        <v>251</v>
      </c>
      <c r="CF15" s="44" t="s">
        <v>252</v>
      </c>
      <c r="CG15" s="45" t="s">
        <v>253</v>
      </c>
      <c r="CH15" s="89" t="s">
        <v>254</v>
      </c>
      <c r="CI15" s="52" t="s">
        <v>139</v>
      </c>
      <c r="CJ15" s="52" t="s">
        <v>144</v>
      </c>
      <c r="CK15" s="52" t="s">
        <v>144</v>
      </c>
      <c r="CL15" s="52" t="s">
        <v>144</v>
      </c>
      <c r="CM15" s="52" t="s">
        <v>144</v>
      </c>
      <c r="CN15" s="52" t="s">
        <v>144</v>
      </c>
      <c r="CO15" s="52" t="s">
        <v>144</v>
      </c>
      <c r="CP15" s="52" t="s">
        <v>144</v>
      </c>
      <c r="CQ15" s="52" t="s">
        <v>139</v>
      </c>
      <c r="CR15" s="52" t="s">
        <v>144</v>
      </c>
      <c r="CS15" s="52" t="s">
        <v>144</v>
      </c>
      <c r="CT15" s="52" t="s">
        <v>144</v>
      </c>
      <c r="CU15" s="52" t="s">
        <v>144</v>
      </c>
      <c r="CV15" s="52" t="s">
        <v>144</v>
      </c>
      <c r="CW15" s="52" t="s">
        <v>144</v>
      </c>
      <c r="CX15" s="52" t="s">
        <v>144</v>
      </c>
      <c r="CY15" s="52" t="s">
        <v>144</v>
      </c>
      <c r="CZ15" s="102" t="s">
        <v>144</v>
      </c>
      <c r="DA15" s="92" t="s">
        <v>255</v>
      </c>
      <c r="DB15" s="47" t="s">
        <v>256</v>
      </c>
      <c r="DC15" s="47" t="s">
        <v>257</v>
      </c>
      <c r="DD15" s="47" t="s">
        <v>139</v>
      </c>
      <c r="DE15" s="47" t="s">
        <v>258</v>
      </c>
      <c r="DF15" s="47" t="s">
        <v>139</v>
      </c>
      <c r="DG15" s="56"/>
      <c r="DH15" s="56"/>
      <c r="DI15" s="131"/>
      <c r="DJ15" s="132"/>
      <c r="DK15" s="57" t="s">
        <v>139</v>
      </c>
      <c r="DL15" s="57" t="s">
        <v>139</v>
      </c>
      <c r="DM15" s="57" t="s">
        <v>139</v>
      </c>
      <c r="DN15" s="191" t="s">
        <v>279</v>
      </c>
      <c r="DO15" s="176"/>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row>
    <row r="16" spans="1:149" ht="195" hidden="1" x14ac:dyDescent="0.25">
      <c r="A16" s="138"/>
      <c r="B16" s="127"/>
      <c r="C16" s="47"/>
      <c r="D16" s="47"/>
      <c r="E16" s="136"/>
      <c r="F16" s="52" t="s">
        <v>242</v>
      </c>
      <c r="G16" s="121"/>
      <c r="H16" s="52"/>
      <c r="I16" s="54"/>
      <c r="J16" s="175"/>
      <c r="K16" s="53" t="s">
        <v>280</v>
      </c>
      <c r="L16" s="46" t="s">
        <v>275</v>
      </c>
      <c r="M16" s="45" t="s">
        <v>281</v>
      </c>
      <c r="N16" s="89" t="s">
        <v>282</v>
      </c>
      <c r="O16" s="134" t="s">
        <v>144</v>
      </c>
      <c r="P16" s="55" t="s">
        <v>139</v>
      </c>
      <c r="Q16" s="100" t="s">
        <v>158</v>
      </c>
      <c r="R16" s="67" t="s">
        <v>159</v>
      </c>
      <c r="S16" s="46">
        <v>0</v>
      </c>
      <c r="T16" s="46">
        <v>0</v>
      </c>
      <c r="U16" s="46">
        <v>0</v>
      </c>
      <c r="V16" s="46">
        <v>0</v>
      </c>
      <c r="W16" s="46">
        <v>0</v>
      </c>
      <c r="X16" s="46">
        <v>0</v>
      </c>
      <c r="Y16" s="46">
        <v>0</v>
      </c>
      <c r="Z16" s="46">
        <v>0</v>
      </c>
      <c r="AA16" s="46">
        <v>100</v>
      </c>
      <c r="AB16" s="121" t="e">
        <f>SUM([3]!Sheet_1_Table_1_135[[#This Row],[Leadership LS]:[Career Development  CR]])</f>
        <v>#REF!</v>
      </c>
      <c r="AC16" s="43" t="s">
        <v>142</v>
      </c>
      <c r="AD16" s="46" t="s">
        <v>143</v>
      </c>
      <c r="AE16" s="46" t="s">
        <v>139</v>
      </c>
      <c r="AF16" s="46" t="s">
        <v>144</v>
      </c>
      <c r="AG16" s="46" t="s">
        <v>144</v>
      </c>
      <c r="AH16" s="46">
        <v>1</v>
      </c>
      <c r="AI16" s="46">
        <v>60</v>
      </c>
      <c r="AJ16" s="90" t="e">
        <f>[3]!Sheet_1_Table_1_135[[#This Row],[ILP Units Per Session]]*[3]!Sheet_1_Table_1_135[[#This Row],[Quota]]</f>
        <v>#REF!</v>
      </c>
      <c r="AK16" s="109">
        <v>46085</v>
      </c>
      <c r="AL16" s="69" t="e">
        <f>WEEKDAY([3]!Sheet_1_Table_1_135[[#This Row],[Lesson 1 
Date 
(DD-MMM-YYYY)]])</f>
        <v>#REF!</v>
      </c>
      <c r="AM16" s="49">
        <v>0.72916666666666663</v>
      </c>
      <c r="AN16" s="50">
        <v>0.77083333333333337</v>
      </c>
      <c r="AO16" s="110" t="s">
        <v>278</v>
      </c>
      <c r="AP16" s="48"/>
      <c r="AQ16" s="69"/>
      <c r="AR16" s="49"/>
      <c r="AS16" s="50"/>
      <c r="AT16" s="91"/>
      <c r="AU16" s="109"/>
      <c r="AV16" s="69"/>
      <c r="AW16" s="49"/>
      <c r="AX16" s="50"/>
      <c r="AY16" s="91"/>
      <c r="AZ16" s="80"/>
      <c r="BA16" s="69"/>
      <c r="BB16" s="49"/>
      <c r="BC16" s="50"/>
      <c r="BD16" s="91"/>
      <c r="BE16" s="109"/>
      <c r="BF16" s="69"/>
      <c r="BG16" s="49"/>
      <c r="BH16" s="50"/>
      <c r="BI16" s="91"/>
      <c r="BJ16" s="80"/>
      <c r="BK16" s="69" t="e">
        <f>WEEKDAY([3]!Sheet_1_Table_1_135[[#This Row],[Lesson 6
Date 
(DD-MMM-YYYY)]])</f>
        <v>#REF!</v>
      </c>
      <c r="BL16" s="49"/>
      <c r="BM16" s="50"/>
      <c r="BN16" s="51"/>
      <c r="BO16" s="92" t="s">
        <v>247</v>
      </c>
      <c r="BP16" s="53" t="s">
        <v>248</v>
      </c>
      <c r="BQ16" s="45" t="s">
        <v>249</v>
      </c>
      <c r="BR16" s="89" t="s">
        <v>250</v>
      </c>
      <c r="BS16" s="92"/>
      <c r="BT16" s="45"/>
      <c r="BU16" s="45"/>
      <c r="BV16" s="89"/>
      <c r="BW16" s="100"/>
      <c r="BX16" s="135"/>
      <c r="BY16" s="45"/>
      <c r="BZ16" s="45"/>
      <c r="CA16" s="45"/>
      <c r="CB16" s="44"/>
      <c r="CC16" s="44"/>
      <c r="CD16" s="44"/>
      <c r="CE16" s="100" t="s">
        <v>251</v>
      </c>
      <c r="CF16" s="44" t="s">
        <v>252</v>
      </c>
      <c r="CG16" s="45" t="s">
        <v>253</v>
      </c>
      <c r="CH16" s="89" t="s">
        <v>254</v>
      </c>
      <c r="CI16" s="52" t="s">
        <v>139</v>
      </c>
      <c r="CJ16" s="52" t="s">
        <v>144</v>
      </c>
      <c r="CK16" s="52" t="s">
        <v>144</v>
      </c>
      <c r="CL16" s="52" t="s">
        <v>144</v>
      </c>
      <c r="CM16" s="52" t="s">
        <v>144</v>
      </c>
      <c r="CN16" s="52" t="s">
        <v>144</v>
      </c>
      <c r="CO16" s="52" t="s">
        <v>144</v>
      </c>
      <c r="CP16" s="52" t="s">
        <v>144</v>
      </c>
      <c r="CQ16" s="52" t="s">
        <v>139</v>
      </c>
      <c r="CR16" s="52" t="s">
        <v>144</v>
      </c>
      <c r="CS16" s="52" t="s">
        <v>144</v>
      </c>
      <c r="CT16" s="52" t="s">
        <v>144</v>
      </c>
      <c r="CU16" s="52" t="s">
        <v>144</v>
      </c>
      <c r="CV16" s="52" t="s">
        <v>144</v>
      </c>
      <c r="CW16" s="52" t="s">
        <v>144</v>
      </c>
      <c r="CX16" s="52" t="s">
        <v>144</v>
      </c>
      <c r="CY16" s="52" t="s">
        <v>144</v>
      </c>
      <c r="CZ16" s="102" t="s">
        <v>144</v>
      </c>
      <c r="DA16" s="92" t="s">
        <v>255</v>
      </c>
      <c r="DB16" s="47" t="s">
        <v>256</v>
      </c>
      <c r="DC16" s="47" t="s">
        <v>257</v>
      </c>
      <c r="DD16" s="47" t="s">
        <v>139</v>
      </c>
      <c r="DE16" s="47" t="s">
        <v>258</v>
      </c>
      <c r="DF16" s="47" t="s">
        <v>139</v>
      </c>
      <c r="DG16" s="56"/>
      <c r="DH16" s="56"/>
      <c r="DI16" s="131"/>
      <c r="DJ16" s="132"/>
      <c r="DK16" s="57" t="s">
        <v>139</v>
      </c>
      <c r="DL16" s="57" t="s">
        <v>139</v>
      </c>
      <c r="DM16" s="57" t="s">
        <v>139</v>
      </c>
      <c r="DN16" s="287" t="s">
        <v>283</v>
      </c>
      <c r="DO16" s="176"/>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row>
    <row r="17" spans="1:149" ht="105" hidden="1" x14ac:dyDescent="0.25">
      <c r="A17" s="138"/>
      <c r="B17" s="127"/>
      <c r="C17" s="47"/>
      <c r="D17" s="47"/>
      <c r="E17" s="136"/>
      <c r="F17" s="52" t="s">
        <v>242</v>
      </c>
      <c r="G17" s="121"/>
      <c r="H17" s="52"/>
      <c r="I17" s="54"/>
      <c r="J17" s="175"/>
      <c r="K17" s="53" t="s">
        <v>284</v>
      </c>
      <c r="L17" s="46"/>
      <c r="M17" s="45" t="s">
        <v>285</v>
      </c>
      <c r="N17" s="89" t="s">
        <v>286</v>
      </c>
      <c r="O17" s="134" t="s">
        <v>144</v>
      </c>
      <c r="P17" s="55" t="s">
        <v>139</v>
      </c>
      <c r="Q17" s="100" t="s">
        <v>158</v>
      </c>
      <c r="R17" s="67" t="s">
        <v>159</v>
      </c>
      <c r="S17" s="46">
        <v>20</v>
      </c>
      <c r="T17" s="46">
        <v>10</v>
      </c>
      <c r="U17" s="46">
        <v>0</v>
      </c>
      <c r="V17" s="46">
        <v>0</v>
      </c>
      <c r="W17" s="46">
        <v>0</v>
      </c>
      <c r="X17" s="46">
        <v>0</v>
      </c>
      <c r="Y17" s="46">
        <v>0</v>
      </c>
      <c r="Z17" s="46">
        <v>0</v>
      </c>
      <c r="AA17" s="46">
        <v>70</v>
      </c>
      <c r="AB17" s="121" t="e">
        <f>SUM([3]!Sheet_1_Table_1_135[[#This Row],[Leadership LS]:[Career Development  CR]])</f>
        <v>#REF!</v>
      </c>
      <c r="AC17" s="43" t="s">
        <v>142</v>
      </c>
      <c r="AD17" s="46" t="s">
        <v>143</v>
      </c>
      <c r="AE17" s="46" t="s">
        <v>139</v>
      </c>
      <c r="AF17" s="46" t="s">
        <v>139</v>
      </c>
      <c r="AG17" s="46" t="s">
        <v>144</v>
      </c>
      <c r="AH17" s="46">
        <v>2</v>
      </c>
      <c r="AI17" s="46">
        <v>20</v>
      </c>
      <c r="AJ17" s="90" t="e">
        <f>[3]!Sheet_1_Table_1_135[[#This Row],[ILP Units Per Session]]*[3]!Sheet_1_Table_1_135[[#This Row],[Quota]]</f>
        <v>#REF!</v>
      </c>
      <c r="AK17" s="109">
        <v>46090</v>
      </c>
      <c r="AL17" s="69" t="e">
        <f>WEEKDAY([3]!Sheet_1_Table_1_135[[#This Row],[Lesson 1 
Date 
(DD-MMM-YYYY)]])</f>
        <v>#REF!</v>
      </c>
      <c r="AM17" s="49">
        <v>0.66666666666666663</v>
      </c>
      <c r="AN17" s="50">
        <v>0.75</v>
      </c>
      <c r="AO17" s="110" t="s">
        <v>287</v>
      </c>
      <c r="AP17" s="48"/>
      <c r="AQ17" s="69"/>
      <c r="AR17" s="49"/>
      <c r="AS17" s="50"/>
      <c r="AT17" s="91"/>
      <c r="AU17" s="109"/>
      <c r="AV17" s="69"/>
      <c r="AW17" s="49"/>
      <c r="AX17" s="50"/>
      <c r="AY17" s="91"/>
      <c r="AZ17" s="80"/>
      <c r="BA17" s="69"/>
      <c r="BB17" s="49"/>
      <c r="BC17" s="50"/>
      <c r="BD17" s="91"/>
      <c r="BE17" s="109"/>
      <c r="BF17" s="69"/>
      <c r="BG17" s="49"/>
      <c r="BH17" s="50"/>
      <c r="BI17" s="91"/>
      <c r="BJ17" s="80"/>
      <c r="BK17" s="69" t="e">
        <f>WEEKDAY([3]!Sheet_1_Table_1_135[[#This Row],[Lesson 6
Date 
(DD-MMM-YYYY)]])</f>
        <v>#REF!</v>
      </c>
      <c r="BL17" s="49"/>
      <c r="BM17" s="50"/>
      <c r="BN17" s="51"/>
      <c r="BO17" s="92" t="s">
        <v>288</v>
      </c>
      <c r="BP17" s="53" t="s">
        <v>289</v>
      </c>
      <c r="BQ17" s="45" t="s">
        <v>164</v>
      </c>
      <c r="BR17" s="89" t="s">
        <v>290</v>
      </c>
      <c r="BS17" s="92"/>
      <c r="BT17" s="45"/>
      <c r="BU17" s="45"/>
      <c r="BV17" s="89"/>
      <c r="BW17" s="100"/>
      <c r="BX17" s="135"/>
      <c r="BY17" s="45"/>
      <c r="BZ17" s="45"/>
      <c r="CA17" s="45"/>
      <c r="CB17" s="44"/>
      <c r="CC17" s="44"/>
      <c r="CD17" s="44"/>
      <c r="CE17" s="100" t="s">
        <v>251</v>
      </c>
      <c r="CF17" s="44" t="s">
        <v>252</v>
      </c>
      <c r="CG17" s="45" t="s">
        <v>253</v>
      </c>
      <c r="CH17" s="89" t="s">
        <v>254</v>
      </c>
      <c r="CI17" s="52" t="s">
        <v>139</v>
      </c>
      <c r="CJ17" s="52" t="s">
        <v>144</v>
      </c>
      <c r="CK17" s="52" t="s">
        <v>144</v>
      </c>
      <c r="CL17" s="52" t="s">
        <v>144</v>
      </c>
      <c r="CM17" s="52" t="s">
        <v>144</v>
      </c>
      <c r="CN17" s="52" t="s">
        <v>144</v>
      </c>
      <c r="CO17" s="52" t="s">
        <v>144</v>
      </c>
      <c r="CP17" s="52" t="s">
        <v>144</v>
      </c>
      <c r="CQ17" s="52" t="s">
        <v>139</v>
      </c>
      <c r="CR17" s="52" t="s">
        <v>144</v>
      </c>
      <c r="CS17" s="52" t="s">
        <v>144</v>
      </c>
      <c r="CT17" s="52" t="s">
        <v>144</v>
      </c>
      <c r="CU17" s="52" t="s">
        <v>144</v>
      </c>
      <c r="CV17" s="52" t="s">
        <v>144</v>
      </c>
      <c r="CW17" s="52" t="s">
        <v>144</v>
      </c>
      <c r="CX17" s="52" t="s">
        <v>144</v>
      </c>
      <c r="CY17" s="52" t="s">
        <v>144</v>
      </c>
      <c r="CZ17" s="102" t="s">
        <v>144</v>
      </c>
      <c r="DA17" s="92" t="s">
        <v>255</v>
      </c>
      <c r="DB17" s="47" t="s">
        <v>256</v>
      </c>
      <c r="DC17" s="47" t="s">
        <v>257</v>
      </c>
      <c r="DD17" s="47" t="s">
        <v>139</v>
      </c>
      <c r="DE17" s="47" t="s">
        <v>258</v>
      </c>
      <c r="DF17" s="47" t="s">
        <v>139</v>
      </c>
      <c r="DG17" s="56"/>
      <c r="DH17" s="56"/>
      <c r="DI17" s="131"/>
      <c r="DJ17" s="132"/>
      <c r="DK17" s="57" t="s">
        <v>139</v>
      </c>
      <c r="DL17" s="57" t="s">
        <v>139</v>
      </c>
      <c r="DM17" s="57" t="s">
        <v>139</v>
      </c>
      <c r="DN17" s="191" t="s">
        <v>291</v>
      </c>
      <c r="DO17" s="176"/>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row>
    <row r="18" spans="1:149" ht="90" hidden="1" x14ac:dyDescent="0.25">
      <c r="A18" s="138"/>
      <c r="B18" s="127"/>
      <c r="C18" s="47"/>
      <c r="D18" s="47"/>
      <c r="E18" s="136"/>
      <c r="F18" s="52" t="s">
        <v>242</v>
      </c>
      <c r="G18" s="121"/>
      <c r="H18" s="52"/>
      <c r="I18" s="54"/>
      <c r="J18" s="100" t="s">
        <v>292</v>
      </c>
      <c r="K18" s="53" t="s">
        <v>293</v>
      </c>
      <c r="L18" s="46"/>
      <c r="M18" s="45" t="s">
        <v>294</v>
      </c>
      <c r="N18" s="89" t="s">
        <v>295</v>
      </c>
      <c r="O18" s="134" t="s">
        <v>144</v>
      </c>
      <c r="P18" s="55" t="s">
        <v>139</v>
      </c>
      <c r="Q18" s="100" t="s">
        <v>158</v>
      </c>
      <c r="R18" s="67" t="s">
        <v>159</v>
      </c>
      <c r="S18" s="46">
        <v>20</v>
      </c>
      <c r="T18" s="46">
        <v>0</v>
      </c>
      <c r="U18" s="46">
        <v>0</v>
      </c>
      <c r="V18" s="46">
        <v>0</v>
      </c>
      <c r="W18" s="46">
        <v>0</v>
      </c>
      <c r="X18" s="46">
        <v>0</v>
      </c>
      <c r="Y18" s="46">
        <v>0</v>
      </c>
      <c r="Z18" s="46">
        <v>0</v>
      </c>
      <c r="AA18" s="46">
        <v>80</v>
      </c>
      <c r="AB18" s="121" t="e">
        <f>SUM([3]!Sheet_1_Table_1_135[[#This Row],[Leadership LS]:[Career Development  CR]])</f>
        <v>#REF!</v>
      </c>
      <c r="AC18" s="43" t="s">
        <v>268</v>
      </c>
      <c r="AD18" s="46" t="s">
        <v>143</v>
      </c>
      <c r="AE18" s="46" t="s">
        <v>144</v>
      </c>
      <c r="AF18" s="46" t="s">
        <v>139</v>
      </c>
      <c r="AG18" s="46" t="s">
        <v>144</v>
      </c>
      <c r="AH18" s="46">
        <v>1</v>
      </c>
      <c r="AI18" s="46">
        <v>60</v>
      </c>
      <c r="AJ18" s="90" t="e">
        <f>[3]!Sheet_1_Table_1_135[[#This Row],[ILP Units Per Session]]*[3]!Sheet_1_Table_1_135[[#This Row],[Quota]]</f>
        <v>#REF!</v>
      </c>
      <c r="AK18" s="109">
        <v>46090</v>
      </c>
      <c r="AL18" s="69" t="e">
        <f>WEEKDAY([3]!Sheet_1_Table_1_135[[#This Row],[Lesson 1 
Date 
(DD-MMM-YYYY)]])</f>
        <v>#REF!</v>
      </c>
      <c r="AM18" s="49">
        <v>0.66666666666666663</v>
      </c>
      <c r="AN18" s="50">
        <v>0.70833333333333337</v>
      </c>
      <c r="AO18" s="110" t="s">
        <v>246</v>
      </c>
      <c r="AP18" s="48"/>
      <c r="AQ18" s="69"/>
      <c r="AR18" s="49"/>
      <c r="AS18" s="50"/>
      <c r="AT18" s="91"/>
      <c r="AU18" s="109"/>
      <c r="AV18" s="69"/>
      <c r="AW18" s="49"/>
      <c r="AX18" s="50"/>
      <c r="AY18" s="91"/>
      <c r="AZ18" s="80"/>
      <c r="BA18" s="69"/>
      <c r="BB18" s="49"/>
      <c r="BC18" s="50"/>
      <c r="BD18" s="91"/>
      <c r="BE18" s="109"/>
      <c r="BF18" s="69"/>
      <c r="BG18" s="49"/>
      <c r="BH18" s="50"/>
      <c r="BI18" s="91"/>
      <c r="BJ18" s="80"/>
      <c r="BK18" s="69" t="e">
        <f>WEEKDAY([3]!Sheet_1_Table_1_135[[#This Row],[Lesson 6
Date 
(DD-MMM-YYYY)]])</f>
        <v>#REF!</v>
      </c>
      <c r="BL18" s="49"/>
      <c r="BM18" s="50"/>
      <c r="BN18" s="51"/>
      <c r="BO18" s="92"/>
      <c r="BP18" s="45"/>
      <c r="BQ18" s="45"/>
      <c r="BR18" s="265" t="s">
        <v>296</v>
      </c>
      <c r="BS18" s="92"/>
      <c r="BT18" s="45"/>
      <c r="BU18" s="45"/>
      <c r="BV18" s="89"/>
      <c r="BW18" s="100"/>
      <c r="BX18" s="135"/>
      <c r="BY18" s="45"/>
      <c r="BZ18" s="45"/>
      <c r="CA18" s="45"/>
      <c r="CB18" s="44"/>
      <c r="CC18" s="44"/>
      <c r="CD18" s="44"/>
      <c r="CE18" s="100" t="s">
        <v>251</v>
      </c>
      <c r="CF18" s="44" t="s">
        <v>252</v>
      </c>
      <c r="CG18" s="45" t="s">
        <v>271</v>
      </c>
      <c r="CH18" s="89" t="s">
        <v>272</v>
      </c>
      <c r="CI18" s="52" t="s">
        <v>144</v>
      </c>
      <c r="CJ18" s="52" t="s">
        <v>144</v>
      </c>
      <c r="CK18" s="52" t="s">
        <v>144</v>
      </c>
      <c r="CL18" s="52" t="s">
        <v>144</v>
      </c>
      <c r="CM18" s="52" t="s">
        <v>144</v>
      </c>
      <c r="CN18" s="52" t="s">
        <v>144</v>
      </c>
      <c r="CO18" s="52" t="s">
        <v>144</v>
      </c>
      <c r="CP18" s="52" t="s">
        <v>144</v>
      </c>
      <c r="CQ18" s="52" t="s">
        <v>144</v>
      </c>
      <c r="CR18" s="52" t="s">
        <v>144</v>
      </c>
      <c r="CS18" s="52" t="s">
        <v>144</v>
      </c>
      <c r="CT18" s="52" t="s">
        <v>144</v>
      </c>
      <c r="CU18" s="52" t="s">
        <v>144</v>
      </c>
      <c r="CV18" s="52" t="s">
        <v>144</v>
      </c>
      <c r="CW18" s="52" t="s">
        <v>144</v>
      </c>
      <c r="CX18" s="52" t="s">
        <v>144</v>
      </c>
      <c r="CY18" s="52" t="s">
        <v>144</v>
      </c>
      <c r="CZ18" s="102" t="s">
        <v>144</v>
      </c>
      <c r="DA18" s="92" t="s">
        <v>255</v>
      </c>
      <c r="DB18" s="47" t="s">
        <v>256</v>
      </c>
      <c r="DC18" s="47" t="s">
        <v>257</v>
      </c>
      <c r="DD18" s="47" t="s">
        <v>139</v>
      </c>
      <c r="DE18" s="47" t="s">
        <v>258</v>
      </c>
      <c r="DF18" s="47" t="s">
        <v>139</v>
      </c>
      <c r="DG18" s="56"/>
      <c r="DH18" s="56"/>
      <c r="DI18" s="131"/>
      <c r="DJ18" s="132"/>
      <c r="DK18" s="57" t="s">
        <v>139</v>
      </c>
      <c r="DL18" s="57" t="s">
        <v>139</v>
      </c>
      <c r="DM18" s="57" t="s">
        <v>139</v>
      </c>
      <c r="DN18" s="286" t="s">
        <v>297</v>
      </c>
      <c r="DO18" s="176"/>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row>
    <row r="19" spans="1:149" ht="75" hidden="1" x14ac:dyDescent="0.25">
      <c r="A19" s="138"/>
      <c r="B19" s="127"/>
      <c r="C19" s="47"/>
      <c r="D19" s="47"/>
      <c r="E19" s="136"/>
      <c r="F19" s="52" t="s">
        <v>242</v>
      </c>
      <c r="G19" s="121"/>
      <c r="H19" s="52"/>
      <c r="I19" s="54"/>
      <c r="J19" s="100" t="s">
        <v>298</v>
      </c>
      <c r="K19" s="53" t="s">
        <v>299</v>
      </c>
      <c r="L19" s="46"/>
      <c r="M19" s="45" t="s">
        <v>300</v>
      </c>
      <c r="N19" s="89" t="s">
        <v>301</v>
      </c>
      <c r="O19" s="134" t="s">
        <v>144</v>
      </c>
      <c r="P19" s="55" t="s">
        <v>139</v>
      </c>
      <c r="Q19" s="100" t="s">
        <v>158</v>
      </c>
      <c r="R19" s="68" t="s">
        <v>159</v>
      </c>
      <c r="S19" s="46">
        <v>20</v>
      </c>
      <c r="T19" s="46">
        <v>0</v>
      </c>
      <c r="U19" s="46">
        <v>0</v>
      </c>
      <c r="V19" s="46">
        <v>0</v>
      </c>
      <c r="W19" s="46">
        <v>0</v>
      </c>
      <c r="X19" s="46">
        <v>0</v>
      </c>
      <c r="Y19" s="46">
        <v>0</v>
      </c>
      <c r="Z19" s="46">
        <v>0</v>
      </c>
      <c r="AA19" s="46">
        <v>80</v>
      </c>
      <c r="AB19" s="121" t="e">
        <f>SUM([3]!Sheet_1_Table_1_135[[#This Row],[Leadership LS]:[Career Development  CR]])</f>
        <v>#REF!</v>
      </c>
      <c r="AC19" s="43" t="s">
        <v>268</v>
      </c>
      <c r="AD19" s="46" t="s">
        <v>143</v>
      </c>
      <c r="AE19" s="46" t="s">
        <v>144</v>
      </c>
      <c r="AF19" s="46" t="s">
        <v>139</v>
      </c>
      <c r="AG19" s="46" t="s">
        <v>144</v>
      </c>
      <c r="AH19" s="46">
        <v>1</v>
      </c>
      <c r="AI19" s="46">
        <v>60</v>
      </c>
      <c r="AJ19" s="90" t="e">
        <f>[3]!Sheet_1_Table_1_135[[#This Row],[ILP Units Per Session]]*[3]!Sheet_1_Table_1_135[[#This Row],[Quota]]</f>
        <v>#REF!</v>
      </c>
      <c r="AK19" s="109">
        <v>46091</v>
      </c>
      <c r="AL19" s="69" t="e">
        <f>WEEKDAY([3]!Sheet_1_Table_1_135[[#This Row],[Lesson 1 
Date 
(DD-MMM-YYYY)]])</f>
        <v>#REF!</v>
      </c>
      <c r="AM19" s="49">
        <v>0.70833333333333337</v>
      </c>
      <c r="AN19" s="50">
        <v>0.75</v>
      </c>
      <c r="AO19" s="110" t="s">
        <v>302</v>
      </c>
      <c r="AP19" s="48"/>
      <c r="AQ19" s="69"/>
      <c r="AR19" s="49"/>
      <c r="AS19" s="50"/>
      <c r="AT19" s="91"/>
      <c r="AU19" s="109"/>
      <c r="AV19" s="69"/>
      <c r="AW19" s="49"/>
      <c r="AX19" s="50"/>
      <c r="AY19" s="91"/>
      <c r="AZ19" s="80"/>
      <c r="BA19" s="69"/>
      <c r="BB19" s="49"/>
      <c r="BC19" s="50"/>
      <c r="BD19" s="91"/>
      <c r="BE19" s="109"/>
      <c r="BF19" s="69"/>
      <c r="BG19" s="49"/>
      <c r="BH19" s="50"/>
      <c r="BI19" s="91"/>
      <c r="BJ19" s="80"/>
      <c r="BK19" s="69" t="e">
        <f>WEEKDAY([3]!Sheet_1_Table_1_135[[#This Row],[Lesson 6
Date 
(DD-MMM-YYYY)]])</f>
        <v>#REF!</v>
      </c>
      <c r="BL19" s="49"/>
      <c r="BM19" s="50"/>
      <c r="BN19" s="51"/>
      <c r="BO19" s="92"/>
      <c r="BP19" s="45"/>
      <c r="BQ19" s="45"/>
      <c r="BR19" s="177" t="s">
        <v>303</v>
      </c>
      <c r="BS19" s="92"/>
      <c r="BT19" s="45"/>
      <c r="BU19" s="45"/>
      <c r="BV19" s="89"/>
      <c r="BW19" s="100"/>
      <c r="BX19" s="135"/>
      <c r="BY19" s="45"/>
      <c r="BZ19" s="45"/>
      <c r="CA19" s="45"/>
      <c r="CB19" s="44"/>
      <c r="CC19" s="44"/>
      <c r="CD19" s="44"/>
      <c r="CE19" s="100" t="s">
        <v>251</v>
      </c>
      <c r="CF19" s="44" t="s">
        <v>252</v>
      </c>
      <c r="CG19" s="45" t="s">
        <v>271</v>
      </c>
      <c r="CH19" s="89" t="s">
        <v>272</v>
      </c>
      <c r="CI19" s="52" t="s">
        <v>144</v>
      </c>
      <c r="CJ19" s="52" t="s">
        <v>144</v>
      </c>
      <c r="CK19" s="52" t="s">
        <v>144</v>
      </c>
      <c r="CL19" s="52" t="s">
        <v>144</v>
      </c>
      <c r="CM19" s="52" t="s">
        <v>144</v>
      </c>
      <c r="CN19" s="52" t="s">
        <v>144</v>
      </c>
      <c r="CO19" s="52" t="s">
        <v>144</v>
      </c>
      <c r="CP19" s="52" t="s">
        <v>144</v>
      </c>
      <c r="CQ19" s="52" t="s">
        <v>144</v>
      </c>
      <c r="CR19" s="52" t="s">
        <v>144</v>
      </c>
      <c r="CS19" s="52" t="s">
        <v>144</v>
      </c>
      <c r="CT19" s="52" t="s">
        <v>144</v>
      </c>
      <c r="CU19" s="52" t="s">
        <v>144</v>
      </c>
      <c r="CV19" s="52" t="s">
        <v>144</v>
      </c>
      <c r="CW19" s="52" t="s">
        <v>144</v>
      </c>
      <c r="CX19" s="52" t="s">
        <v>144</v>
      </c>
      <c r="CY19" s="52" t="s">
        <v>144</v>
      </c>
      <c r="CZ19" s="102" t="s">
        <v>144</v>
      </c>
      <c r="DA19" s="92" t="s">
        <v>255</v>
      </c>
      <c r="DB19" s="47" t="s">
        <v>256</v>
      </c>
      <c r="DC19" s="47" t="s">
        <v>257</v>
      </c>
      <c r="DD19" s="47" t="s">
        <v>139</v>
      </c>
      <c r="DE19" s="47" t="s">
        <v>258</v>
      </c>
      <c r="DF19" s="47" t="s">
        <v>139</v>
      </c>
      <c r="DG19" s="56"/>
      <c r="DH19" s="56"/>
      <c r="DI19" s="131"/>
      <c r="DJ19" s="132"/>
      <c r="DK19" s="57" t="s">
        <v>139</v>
      </c>
      <c r="DL19" s="57" t="s">
        <v>139</v>
      </c>
      <c r="DM19" s="57" t="s">
        <v>139</v>
      </c>
      <c r="DN19" s="191" t="s">
        <v>304</v>
      </c>
      <c r="DO19" s="176"/>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row>
    <row r="20" spans="1:149" ht="165" hidden="1" x14ac:dyDescent="0.25">
      <c r="A20" s="138"/>
      <c r="B20" s="127"/>
      <c r="C20" s="47"/>
      <c r="D20" s="47"/>
      <c r="E20" s="136"/>
      <c r="F20" s="52" t="s">
        <v>242</v>
      </c>
      <c r="G20" s="121"/>
      <c r="H20" s="52"/>
      <c r="I20" s="54"/>
      <c r="J20" s="100" t="s">
        <v>305</v>
      </c>
      <c r="K20" s="53" t="s">
        <v>306</v>
      </c>
      <c r="L20" s="46"/>
      <c r="M20" s="45" t="s">
        <v>307</v>
      </c>
      <c r="N20" s="89" t="s">
        <v>308</v>
      </c>
      <c r="O20" s="134" t="s">
        <v>144</v>
      </c>
      <c r="P20" s="55" t="s">
        <v>139</v>
      </c>
      <c r="Q20" s="100" t="s">
        <v>158</v>
      </c>
      <c r="R20" s="67" t="s">
        <v>159</v>
      </c>
      <c r="S20" s="46">
        <v>30</v>
      </c>
      <c r="T20" s="46">
        <v>0</v>
      </c>
      <c r="U20" s="46">
        <v>0</v>
      </c>
      <c r="V20" s="46">
        <v>0</v>
      </c>
      <c r="W20" s="46">
        <v>0</v>
      </c>
      <c r="X20" s="46">
        <v>0</v>
      </c>
      <c r="Y20" s="46">
        <v>0</v>
      </c>
      <c r="Z20" s="46">
        <v>0</v>
      </c>
      <c r="AA20" s="46">
        <v>70</v>
      </c>
      <c r="AB20" s="121" t="e">
        <f>SUM([3]!Sheet_1_Table_1_135[[#This Row],[Leadership LS]:[Career Development  CR]])</f>
        <v>#REF!</v>
      </c>
      <c r="AC20" s="43" t="s">
        <v>268</v>
      </c>
      <c r="AD20" s="46" t="s">
        <v>143</v>
      </c>
      <c r="AE20" s="46" t="s">
        <v>139</v>
      </c>
      <c r="AF20" s="46" t="s">
        <v>144</v>
      </c>
      <c r="AG20" s="46" t="s">
        <v>144</v>
      </c>
      <c r="AH20" s="46">
        <v>2</v>
      </c>
      <c r="AI20" s="46">
        <v>50</v>
      </c>
      <c r="AJ20" s="90" t="e">
        <f>[3]!Sheet_1_Table_1_135[[#This Row],[ILP Units Per Session]]*[3]!Sheet_1_Table_1_135[[#This Row],[Quota]]</f>
        <v>#REF!</v>
      </c>
      <c r="AK20" s="109">
        <v>46093</v>
      </c>
      <c r="AL20" s="69" t="e">
        <f>WEEKDAY([3]!Sheet_1_Table_1_135[[#This Row],[Lesson 1 
Date 
(DD-MMM-YYYY)]])</f>
        <v>#REF!</v>
      </c>
      <c r="AM20" s="49">
        <v>0.72916666666666663</v>
      </c>
      <c r="AN20" s="50">
        <v>0.8125</v>
      </c>
      <c r="AO20" s="110" t="s">
        <v>309</v>
      </c>
      <c r="AP20" s="48"/>
      <c r="AQ20" s="69"/>
      <c r="AR20" s="49"/>
      <c r="AS20" s="50"/>
      <c r="AT20" s="91"/>
      <c r="AU20" s="109"/>
      <c r="AV20" s="69"/>
      <c r="AW20" s="49"/>
      <c r="AX20" s="50"/>
      <c r="AY20" s="91"/>
      <c r="AZ20" s="80"/>
      <c r="BA20" s="69"/>
      <c r="BB20" s="49"/>
      <c r="BC20" s="50"/>
      <c r="BD20" s="91"/>
      <c r="BE20" s="109"/>
      <c r="BF20" s="69"/>
      <c r="BG20" s="49"/>
      <c r="BH20" s="50"/>
      <c r="BI20" s="91"/>
      <c r="BJ20" s="80"/>
      <c r="BK20" s="69" t="e">
        <f>WEEKDAY([3]!Sheet_1_Table_1_135[[#This Row],[Lesson 6
Date 
(DD-MMM-YYYY)]])</f>
        <v>#REF!</v>
      </c>
      <c r="BL20" s="49"/>
      <c r="BM20" s="50"/>
      <c r="BN20" s="51"/>
      <c r="BO20" s="92" t="s">
        <v>288</v>
      </c>
      <c r="BP20" s="53" t="s">
        <v>310</v>
      </c>
      <c r="BQ20" s="45" t="s">
        <v>311</v>
      </c>
      <c r="BR20" s="89" t="s">
        <v>312</v>
      </c>
      <c r="BS20" s="92"/>
      <c r="BT20" s="45"/>
      <c r="BU20" s="45"/>
      <c r="BV20" s="89"/>
      <c r="BW20" s="100"/>
      <c r="BX20" s="135"/>
      <c r="BY20" s="45"/>
      <c r="BZ20" s="45"/>
      <c r="CA20" s="45"/>
      <c r="CB20" s="44"/>
      <c r="CC20" s="44"/>
      <c r="CD20" s="44"/>
      <c r="CE20" s="100" t="s">
        <v>251</v>
      </c>
      <c r="CF20" s="44" t="s">
        <v>252</v>
      </c>
      <c r="CG20" s="45" t="s">
        <v>253</v>
      </c>
      <c r="CH20" s="89" t="s">
        <v>254</v>
      </c>
      <c r="CI20" s="52" t="s">
        <v>139</v>
      </c>
      <c r="CJ20" s="52" t="s">
        <v>144</v>
      </c>
      <c r="CK20" s="52" t="s">
        <v>144</v>
      </c>
      <c r="CL20" s="52" t="s">
        <v>144</v>
      </c>
      <c r="CM20" s="52" t="s">
        <v>139</v>
      </c>
      <c r="CN20" s="52" t="s">
        <v>144</v>
      </c>
      <c r="CO20" s="52" t="s">
        <v>144</v>
      </c>
      <c r="CP20" s="52" t="s">
        <v>144</v>
      </c>
      <c r="CQ20" s="52" t="s">
        <v>139</v>
      </c>
      <c r="CR20" s="52" t="s">
        <v>144</v>
      </c>
      <c r="CS20" s="52" t="s">
        <v>144</v>
      </c>
      <c r="CT20" s="52" t="s">
        <v>144</v>
      </c>
      <c r="CU20" s="52" t="s">
        <v>144</v>
      </c>
      <c r="CV20" s="52" t="s">
        <v>144</v>
      </c>
      <c r="CW20" s="52" t="s">
        <v>144</v>
      </c>
      <c r="CX20" s="52" t="s">
        <v>144</v>
      </c>
      <c r="CY20" s="52" t="s">
        <v>144</v>
      </c>
      <c r="CZ20" s="102" t="s">
        <v>144</v>
      </c>
      <c r="DA20" s="92" t="s">
        <v>255</v>
      </c>
      <c r="DB20" s="47" t="s">
        <v>256</v>
      </c>
      <c r="DC20" s="47" t="s">
        <v>257</v>
      </c>
      <c r="DD20" s="47" t="s">
        <v>139</v>
      </c>
      <c r="DE20" s="47" t="s">
        <v>258</v>
      </c>
      <c r="DF20" s="47" t="s">
        <v>139</v>
      </c>
      <c r="DG20" s="56"/>
      <c r="DH20" s="56"/>
      <c r="DI20" s="131"/>
      <c r="DJ20" s="132"/>
      <c r="DK20" s="57" t="s">
        <v>139</v>
      </c>
      <c r="DL20" s="57" t="s">
        <v>139</v>
      </c>
      <c r="DM20" s="57" t="s">
        <v>139</v>
      </c>
      <c r="DN20" s="286" t="s">
        <v>313</v>
      </c>
      <c r="DO20" s="176"/>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row>
    <row r="21" spans="1:149" ht="150" hidden="1" x14ac:dyDescent="0.25">
      <c r="A21" s="138"/>
      <c r="B21" s="127"/>
      <c r="C21" s="47"/>
      <c r="D21" s="47"/>
      <c r="E21" s="136"/>
      <c r="F21" s="52" t="s">
        <v>134</v>
      </c>
      <c r="G21" s="121"/>
      <c r="H21" s="52"/>
      <c r="I21" s="54"/>
      <c r="J21" s="100"/>
      <c r="K21" s="46" t="s">
        <v>314</v>
      </c>
      <c r="L21" s="46"/>
      <c r="M21" s="45" t="s">
        <v>315</v>
      </c>
      <c r="N21" s="89" t="s">
        <v>316</v>
      </c>
      <c r="O21" s="134" t="s">
        <v>144</v>
      </c>
      <c r="P21" s="106" t="s">
        <v>139</v>
      </c>
      <c r="Q21" s="100" t="s">
        <v>158</v>
      </c>
      <c r="R21" s="67" t="s">
        <v>159</v>
      </c>
      <c r="S21" s="46">
        <v>0</v>
      </c>
      <c r="T21" s="46">
        <v>30</v>
      </c>
      <c r="U21" s="46">
        <v>0</v>
      </c>
      <c r="V21" s="46">
        <v>0</v>
      </c>
      <c r="W21" s="46">
        <v>0</v>
      </c>
      <c r="X21" s="46">
        <v>0</v>
      </c>
      <c r="Y21" s="46">
        <v>0</v>
      </c>
      <c r="Z21" s="46">
        <v>70</v>
      </c>
      <c r="AA21" s="46">
        <v>0</v>
      </c>
      <c r="AB21" s="121">
        <v>100</v>
      </c>
      <c r="AC21" s="52" t="s">
        <v>142</v>
      </c>
      <c r="AD21" s="60" t="s">
        <v>143</v>
      </c>
      <c r="AE21" s="46" t="s">
        <v>139</v>
      </c>
      <c r="AF21" s="60" t="s">
        <v>144</v>
      </c>
      <c r="AG21" s="46" t="s">
        <v>144</v>
      </c>
      <c r="AH21" s="46">
        <v>2</v>
      </c>
      <c r="AI21" s="46">
        <v>40</v>
      </c>
      <c r="AJ21" s="90">
        <f>SUM(Sheet_1_Table_1_135[[#This Row],[ILP Units Per Session]]*Sheet_1_Table_1_135[[#This Row],[Quota]])</f>
        <v>80</v>
      </c>
      <c r="AK21" s="109">
        <v>46084</v>
      </c>
      <c r="AL21" s="69">
        <f>WEEKDAY(Sheet_1_Table_1_135[[#This Row],[Lesson 1 
Date 
(DD-MMM-YYYY)]])</f>
        <v>3</v>
      </c>
      <c r="AM21" s="49">
        <v>0.75</v>
      </c>
      <c r="AN21" s="50">
        <v>0.85416666666666663</v>
      </c>
      <c r="AO21" s="112" t="s">
        <v>317</v>
      </c>
      <c r="AP21" s="48"/>
      <c r="AQ21" s="69">
        <f>WEEKDAY(Sheet_1_Table_1_135[[#This Row],[Lesson 2
Date 
(DD-MMM-YYYY)]])</f>
        <v>7</v>
      </c>
      <c r="AR21" s="49"/>
      <c r="AS21" s="50"/>
      <c r="AT21" s="91"/>
      <c r="AU21" s="109"/>
      <c r="AV21" s="69">
        <f>WEEKDAY(Sheet_1_Table_1_135[[#This Row],[Lesson 3
Date 
(DD-MMM-YYYY)]])</f>
        <v>7</v>
      </c>
      <c r="AW21" s="49"/>
      <c r="AX21" s="50"/>
      <c r="AY21" s="91"/>
      <c r="AZ21" s="80"/>
      <c r="BA21" s="69">
        <f>WEEKDAY(Sheet_1_Table_1_135[[#This Row],[Lesson 4
Date 
(DD-MMM-YYYY)]])</f>
        <v>7</v>
      </c>
      <c r="BB21" s="49"/>
      <c r="BC21" s="50"/>
      <c r="BD21" s="91"/>
      <c r="BE21" s="109"/>
      <c r="BF21" s="69">
        <f>WEEKDAY(Sheet_1_Table_1_135[[#This Row],[Lesson 5
Date 
(DD-MMM-YYYY)]])</f>
        <v>7</v>
      </c>
      <c r="BG21" s="49"/>
      <c r="BH21" s="50"/>
      <c r="BI21" s="91"/>
      <c r="BJ21" s="80"/>
      <c r="BK21" s="69">
        <f>WEEKDAY(Sheet_1_Table_1_135[[#This Row],[Lesson 6
Date 
(DD-MMM-YYYY)]])</f>
        <v>7</v>
      </c>
      <c r="BL21" s="49"/>
      <c r="BM21" s="50"/>
      <c r="BN21" s="51"/>
      <c r="BO21" s="92" t="s">
        <v>162</v>
      </c>
      <c r="BP21" s="53" t="s">
        <v>235</v>
      </c>
      <c r="BQ21" s="46" t="s">
        <v>236</v>
      </c>
      <c r="BR21" s="107" t="s">
        <v>237</v>
      </c>
      <c r="BS21" s="92"/>
      <c r="BT21" s="45"/>
      <c r="BU21" s="45"/>
      <c r="BV21" s="89"/>
      <c r="BW21" s="100"/>
      <c r="BX21" s="94"/>
      <c r="BY21" s="45"/>
      <c r="BZ21" s="45"/>
      <c r="CA21" s="45"/>
      <c r="CB21" s="44"/>
      <c r="CC21" s="44"/>
      <c r="CD21" s="94"/>
      <c r="CE21" s="100" t="s">
        <v>238</v>
      </c>
      <c r="CF21" s="171" t="s">
        <v>239</v>
      </c>
      <c r="CG21" s="45"/>
      <c r="CH21" s="89"/>
      <c r="CI21" s="52" t="s">
        <v>139</v>
      </c>
      <c r="CJ21" s="52" t="s">
        <v>144</v>
      </c>
      <c r="CK21" s="52" t="s">
        <v>144</v>
      </c>
      <c r="CL21" s="52" t="s">
        <v>144</v>
      </c>
      <c r="CM21" s="52" t="s">
        <v>144</v>
      </c>
      <c r="CN21" s="52" t="s">
        <v>144</v>
      </c>
      <c r="CO21" s="52" t="s">
        <v>144</v>
      </c>
      <c r="CP21" s="52" t="s">
        <v>144</v>
      </c>
      <c r="CQ21" s="52" t="s">
        <v>144</v>
      </c>
      <c r="CR21" s="52" t="s">
        <v>139</v>
      </c>
      <c r="CS21" s="52" t="s">
        <v>144</v>
      </c>
      <c r="CT21" s="52" t="s">
        <v>139</v>
      </c>
      <c r="CU21" s="52" t="s">
        <v>144</v>
      </c>
      <c r="CV21" s="52" t="s">
        <v>144</v>
      </c>
      <c r="CW21" s="52" t="s">
        <v>144</v>
      </c>
      <c r="CX21" s="52" t="s">
        <v>144</v>
      </c>
      <c r="CY21" s="52" t="s">
        <v>144</v>
      </c>
      <c r="CZ21" s="102" t="s">
        <v>144</v>
      </c>
      <c r="DA21" s="102"/>
      <c r="DB21" s="47"/>
      <c r="DC21" s="47"/>
      <c r="DD21" s="47"/>
      <c r="DE21" s="47"/>
      <c r="DF21" s="47"/>
      <c r="DG21" s="56"/>
      <c r="DH21" s="56"/>
      <c r="DI21" s="131"/>
      <c r="DJ21" s="132"/>
      <c r="DK21" s="57"/>
      <c r="DL21" s="192"/>
      <c r="DM21" s="190"/>
      <c r="DN21" s="288" t="s">
        <v>318</v>
      </c>
      <c r="DO21" s="176"/>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row>
    <row r="22" spans="1:149" ht="135" hidden="1" x14ac:dyDescent="0.25">
      <c r="A22" s="138"/>
      <c r="B22" s="146"/>
      <c r="C22" s="47"/>
      <c r="D22" s="47"/>
      <c r="E22" s="136"/>
      <c r="F22" s="52" t="s">
        <v>319</v>
      </c>
      <c r="G22" s="121"/>
      <c r="H22" s="43"/>
      <c r="I22" s="89"/>
      <c r="J22" s="175"/>
      <c r="K22" s="46" t="s">
        <v>320</v>
      </c>
      <c r="L22" s="46"/>
      <c r="M22" s="45" t="s">
        <v>321</v>
      </c>
      <c r="N22" s="89" t="s">
        <v>322</v>
      </c>
      <c r="O22" s="134" t="s">
        <v>144</v>
      </c>
      <c r="P22" s="102" t="s">
        <v>139</v>
      </c>
      <c r="Q22" s="100" t="s">
        <v>323</v>
      </c>
      <c r="R22" s="67" t="s">
        <v>324</v>
      </c>
      <c r="S22" s="46">
        <v>0</v>
      </c>
      <c r="T22" s="46">
        <v>0</v>
      </c>
      <c r="U22" s="46">
        <v>100</v>
      </c>
      <c r="V22" s="46">
        <v>0</v>
      </c>
      <c r="W22" s="46">
        <v>0</v>
      </c>
      <c r="X22" s="46">
        <v>0</v>
      </c>
      <c r="Y22" s="46">
        <v>0</v>
      </c>
      <c r="Z22" s="46">
        <v>0</v>
      </c>
      <c r="AA22" s="46">
        <v>0</v>
      </c>
      <c r="AB22" s="121">
        <v>100</v>
      </c>
      <c r="AC22" s="52" t="s">
        <v>142</v>
      </c>
      <c r="AD22" s="46" t="s">
        <v>143</v>
      </c>
      <c r="AE22" s="46" t="s">
        <v>144</v>
      </c>
      <c r="AF22" s="46" t="s">
        <v>139</v>
      </c>
      <c r="AG22" s="46" t="s">
        <v>144</v>
      </c>
      <c r="AH22" s="46">
        <v>2</v>
      </c>
      <c r="AI22" s="46">
        <v>15</v>
      </c>
      <c r="AJ22" s="90" t="e">
        <f>SUM([3]!Sheet_1_Table_1_13[[#This Row],[ILP Units Per Session]]*[3]!Sheet_1_Table_1_13[[#This Row],[Quota]])</f>
        <v>#REF!</v>
      </c>
      <c r="AK22" s="109">
        <v>46090</v>
      </c>
      <c r="AL22" s="69" t="e">
        <f>WEEKDAY([3]!Sheet_1_Table_1_13[[#This Row],[Lesson 1 
Date 
(DD-MMM-YYYY)]])</f>
        <v>#REF!</v>
      </c>
      <c r="AM22" s="49">
        <v>0.85416666666666663</v>
      </c>
      <c r="AN22" s="50">
        <v>0.9375</v>
      </c>
      <c r="AO22" s="110" t="s">
        <v>325</v>
      </c>
      <c r="AP22" s="48"/>
      <c r="AQ22" s="69" t="e">
        <f>WEEKDAY([3]!Sheet_1_Table_1_13[[#This Row],[Lesson 2
Date 
(DD-MMM-YYYY)]])</f>
        <v>#REF!</v>
      </c>
      <c r="AR22" s="49"/>
      <c r="AS22" s="50"/>
      <c r="AT22" s="50"/>
      <c r="AU22" s="109"/>
      <c r="AV22" s="69" t="e">
        <f>WEEKDAY([3]!Sheet_1_Table_1_13[[#This Row],[Lesson 3
Date 
(DD-MMM-YYYY)]])</f>
        <v>#REF!</v>
      </c>
      <c r="AW22" s="49"/>
      <c r="AX22" s="50"/>
      <c r="AY22" s="91"/>
      <c r="AZ22" s="80"/>
      <c r="BA22" s="69" t="e">
        <f>WEEKDAY([3]!Sheet_1_Table_1_13[[#This Row],[Lesson 4
Date 
(DD-MMM-YYYY)]])</f>
        <v>#REF!</v>
      </c>
      <c r="BB22" s="49"/>
      <c r="BC22" s="50"/>
      <c r="BD22" s="91"/>
      <c r="BE22" s="109"/>
      <c r="BF22" s="69" t="e">
        <f>WEEKDAY([3]!Sheet_1_Table_1_13[[#This Row],[Lesson 5
Date 
(DD-MMM-YYYY)]])</f>
        <v>#REF!</v>
      </c>
      <c r="BG22" s="49"/>
      <c r="BH22" s="50"/>
      <c r="BI22" s="91"/>
      <c r="BJ22" s="80"/>
      <c r="BK22" s="69" t="e">
        <f>WEEKDAY([3]!Sheet_1_Table_1_13[[#This Row],[Lesson 6
Date 
(DD-MMM-YYYY)]])</f>
        <v>#REF!</v>
      </c>
      <c r="BL22" s="49"/>
      <c r="BM22" s="50"/>
      <c r="BN22" s="51"/>
      <c r="BO22" s="92" t="s">
        <v>247</v>
      </c>
      <c r="BP22" s="46" t="s">
        <v>326</v>
      </c>
      <c r="BQ22" s="46" t="s">
        <v>327</v>
      </c>
      <c r="BR22" s="121" t="s">
        <v>328</v>
      </c>
      <c r="BS22" s="52"/>
      <c r="BT22" s="45"/>
      <c r="BU22" s="45"/>
      <c r="BV22" s="54"/>
      <c r="BW22" s="234">
        <v>100</v>
      </c>
      <c r="BX22" s="94"/>
      <c r="BY22" s="45" t="s">
        <v>147</v>
      </c>
      <c r="BZ22" s="45"/>
      <c r="CA22" s="45"/>
      <c r="CB22" s="44"/>
      <c r="CC22" s="44"/>
      <c r="CD22" s="94"/>
      <c r="CE22" s="100" t="s">
        <v>329</v>
      </c>
      <c r="CF22" s="171" t="s">
        <v>330</v>
      </c>
      <c r="CG22" s="45"/>
      <c r="CH22" s="45"/>
      <c r="CI22" s="52" t="s">
        <v>139</v>
      </c>
      <c r="CJ22" s="52" t="s">
        <v>144</v>
      </c>
      <c r="CK22" s="52" t="s">
        <v>144</v>
      </c>
      <c r="CL22" s="52" t="s">
        <v>139</v>
      </c>
      <c r="CM22" s="52" t="s">
        <v>144</v>
      </c>
      <c r="CN22" s="52" t="s">
        <v>144</v>
      </c>
      <c r="CO22" s="52" t="s">
        <v>144</v>
      </c>
      <c r="CP22" s="52" t="s">
        <v>144</v>
      </c>
      <c r="CQ22" s="52" t="s">
        <v>144</v>
      </c>
      <c r="CR22" s="52" t="s">
        <v>144</v>
      </c>
      <c r="CS22" s="52" t="s">
        <v>144</v>
      </c>
      <c r="CT22" s="52" t="s">
        <v>144</v>
      </c>
      <c r="CU22" s="52" t="s">
        <v>144</v>
      </c>
      <c r="CV22" s="52" t="s">
        <v>144</v>
      </c>
      <c r="CW22" s="52" t="s">
        <v>144</v>
      </c>
      <c r="CX22" s="52" t="s">
        <v>144</v>
      </c>
      <c r="CY22" s="52" t="s">
        <v>144</v>
      </c>
      <c r="CZ22" s="102" t="s">
        <v>144</v>
      </c>
      <c r="DA22" s="92"/>
      <c r="DB22" s="47"/>
      <c r="DC22" s="47"/>
      <c r="DD22" s="47"/>
      <c r="DE22" s="47"/>
      <c r="DF22" s="47"/>
      <c r="DG22" s="56"/>
      <c r="DH22" s="56"/>
      <c r="DI22" s="141"/>
      <c r="DJ22" s="142"/>
      <c r="DK22" s="57"/>
      <c r="DL22" s="192"/>
      <c r="DM22" s="190"/>
      <c r="DN22" s="191" t="s">
        <v>331</v>
      </c>
      <c r="DO22" s="176"/>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row>
    <row r="23" spans="1:149" ht="105" hidden="1" x14ac:dyDescent="0.25">
      <c r="A23" s="138"/>
      <c r="B23" s="127"/>
      <c r="C23" s="47"/>
      <c r="D23" s="47"/>
      <c r="E23" s="136"/>
      <c r="F23" s="52" t="s">
        <v>319</v>
      </c>
      <c r="G23" s="121"/>
      <c r="H23" s="43"/>
      <c r="I23" s="89"/>
      <c r="J23" s="100" t="s">
        <v>332</v>
      </c>
      <c r="K23" s="46" t="s">
        <v>333</v>
      </c>
      <c r="L23" s="46">
        <v>2</v>
      </c>
      <c r="M23" s="45" t="s">
        <v>334</v>
      </c>
      <c r="N23" s="89" t="s">
        <v>335</v>
      </c>
      <c r="O23" s="134" t="s">
        <v>144</v>
      </c>
      <c r="P23" s="102" t="s">
        <v>139</v>
      </c>
      <c r="Q23" s="100" t="s">
        <v>323</v>
      </c>
      <c r="R23" s="67" t="s">
        <v>324</v>
      </c>
      <c r="S23" s="46">
        <v>0</v>
      </c>
      <c r="T23" s="46">
        <v>0</v>
      </c>
      <c r="U23" s="46">
        <v>0</v>
      </c>
      <c r="V23" s="46">
        <v>100</v>
      </c>
      <c r="W23" s="46">
        <v>0</v>
      </c>
      <c r="X23" s="46">
        <v>0</v>
      </c>
      <c r="Y23" s="46">
        <v>0</v>
      </c>
      <c r="Z23" s="46">
        <v>0</v>
      </c>
      <c r="AA23" s="46">
        <v>0</v>
      </c>
      <c r="AB23" s="121">
        <v>100</v>
      </c>
      <c r="AC23" s="52" t="s">
        <v>142</v>
      </c>
      <c r="AD23" s="60" t="s">
        <v>143</v>
      </c>
      <c r="AE23" s="46" t="s">
        <v>144</v>
      </c>
      <c r="AF23" s="46" t="s">
        <v>139</v>
      </c>
      <c r="AG23" s="46" t="s">
        <v>144</v>
      </c>
      <c r="AH23" s="46">
        <v>1</v>
      </c>
      <c r="AI23" s="46">
        <v>10</v>
      </c>
      <c r="AJ23" s="90" t="e">
        <f>SUM([3]!Sheet_1_Table_1_13[[#This Row],[ILP Units Per Session]]*[3]!Sheet_1_Table_1_13[[#This Row],[Quota]])</f>
        <v>#REF!</v>
      </c>
      <c r="AK23" s="109">
        <v>46094</v>
      </c>
      <c r="AL23" s="69" t="e">
        <f>WEEKDAY([3]!Sheet_1_Table_1_13[[#This Row],[Lesson 1 
Date 
(DD-MMM-YYYY)]])</f>
        <v>#REF!</v>
      </c>
      <c r="AM23" s="49">
        <v>0.8125</v>
      </c>
      <c r="AN23" s="50">
        <v>0.85416666666666663</v>
      </c>
      <c r="AO23" s="110" t="s">
        <v>336</v>
      </c>
      <c r="AP23" s="48"/>
      <c r="AQ23" s="69" t="e">
        <f>WEEKDAY([3]!Sheet_1_Table_1_13[[#This Row],[Lesson 2
Date 
(DD-MMM-YYYY)]])</f>
        <v>#REF!</v>
      </c>
      <c r="AR23" s="49"/>
      <c r="AS23" s="50"/>
      <c r="AT23" s="91"/>
      <c r="AU23" s="109"/>
      <c r="AV23" s="69" t="e">
        <f>WEEKDAY([3]!Sheet_1_Table_1_13[[#This Row],[Lesson 3
Date 
(DD-MMM-YYYY)]])</f>
        <v>#REF!</v>
      </c>
      <c r="AW23" s="49"/>
      <c r="AX23" s="50"/>
      <c r="AY23" s="91"/>
      <c r="AZ23" s="80"/>
      <c r="BA23" s="69" t="e">
        <f>WEEKDAY([3]!Sheet_1_Table_1_13[[#This Row],[Lesson 4
Date 
(DD-MMM-YYYY)]])</f>
        <v>#REF!</v>
      </c>
      <c r="BB23" s="49"/>
      <c r="BC23" s="50"/>
      <c r="BD23" s="91"/>
      <c r="BE23" s="109"/>
      <c r="BF23" s="69" t="e">
        <f>WEEKDAY([3]!Sheet_1_Table_1_13[[#This Row],[Lesson 5
Date 
(DD-MMM-YYYY)]])</f>
        <v>#REF!</v>
      </c>
      <c r="BG23" s="49"/>
      <c r="BH23" s="50"/>
      <c r="BI23" s="91"/>
      <c r="BJ23" s="80"/>
      <c r="BK23" s="69" t="e">
        <f>WEEKDAY([3]!Sheet_1_Table_1_13[[#This Row],[Lesson 6
Date 
(DD-MMM-YYYY)]])</f>
        <v>#REF!</v>
      </c>
      <c r="BL23" s="49"/>
      <c r="BM23" s="50"/>
      <c r="BN23" s="51"/>
      <c r="BO23" s="92" t="s">
        <v>288</v>
      </c>
      <c r="BP23" s="53" t="s">
        <v>337</v>
      </c>
      <c r="BQ23" s="53" t="s">
        <v>338</v>
      </c>
      <c r="BR23" s="89" t="s">
        <v>339</v>
      </c>
      <c r="BS23" s="52"/>
      <c r="BT23" s="45"/>
      <c r="BU23" s="45"/>
      <c r="BV23" s="54"/>
      <c r="BW23" s="100"/>
      <c r="BX23" s="94"/>
      <c r="BY23" s="45"/>
      <c r="BZ23" s="45"/>
      <c r="CA23" s="45"/>
      <c r="CB23" s="44"/>
      <c r="CC23" s="44"/>
      <c r="CD23" s="94"/>
      <c r="CE23" s="100" t="s">
        <v>340</v>
      </c>
      <c r="CF23" s="171" t="s">
        <v>341</v>
      </c>
      <c r="CG23" s="45"/>
      <c r="CH23" s="89"/>
      <c r="CI23" s="52" t="s">
        <v>144</v>
      </c>
      <c r="CJ23" s="52" t="s">
        <v>144</v>
      </c>
      <c r="CK23" s="52" t="s">
        <v>144</v>
      </c>
      <c r="CL23" s="52" t="s">
        <v>139</v>
      </c>
      <c r="CM23" s="52" t="s">
        <v>139</v>
      </c>
      <c r="CN23" s="52" t="s">
        <v>144</v>
      </c>
      <c r="CO23" s="52" t="s">
        <v>144</v>
      </c>
      <c r="CP23" s="52" t="s">
        <v>144</v>
      </c>
      <c r="CQ23" s="52" t="s">
        <v>144</v>
      </c>
      <c r="CR23" s="52" t="s">
        <v>144</v>
      </c>
      <c r="CS23" s="52" t="s">
        <v>144</v>
      </c>
      <c r="CT23" s="52" t="s">
        <v>144</v>
      </c>
      <c r="CU23" s="52" t="s">
        <v>144</v>
      </c>
      <c r="CV23" s="52" t="s">
        <v>144</v>
      </c>
      <c r="CW23" s="52" t="s">
        <v>144</v>
      </c>
      <c r="CX23" s="52" t="s">
        <v>144</v>
      </c>
      <c r="CY23" s="52" t="s">
        <v>144</v>
      </c>
      <c r="CZ23" s="102" t="s">
        <v>144</v>
      </c>
      <c r="DA23" s="92"/>
      <c r="DB23" s="47"/>
      <c r="DC23" s="47"/>
      <c r="DD23" s="47"/>
      <c r="DE23" s="47"/>
      <c r="DF23" s="47"/>
      <c r="DG23" s="56"/>
      <c r="DH23" s="56"/>
      <c r="DI23" s="131"/>
      <c r="DJ23" s="132"/>
      <c r="DK23" s="57"/>
      <c r="DL23" s="192"/>
      <c r="DM23" s="190"/>
      <c r="DN23" s="191" t="s">
        <v>342</v>
      </c>
      <c r="DO23" s="176"/>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row>
    <row r="24" spans="1:149" ht="105" hidden="1" x14ac:dyDescent="0.25">
      <c r="A24" s="138"/>
      <c r="B24" s="127"/>
      <c r="C24" s="47"/>
      <c r="D24" s="47"/>
      <c r="E24" s="136"/>
      <c r="F24" s="52" t="s">
        <v>343</v>
      </c>
      <c r="G24" s="121"/>
      <c r="H24" s="43"/>
      <c r="I24" s="89"/>
      <c r="J24" s="100" t="s">
        <v>344</v>
      </c>
      <c r="K24" s="175" t="s">
        <v>345</v>
      </c>
      <c r="L24" s="46"/>
      <c r="M24" s="59" t="s">
        <v>346</v>
      </c>
      <c r="N24" s="89" t="s">
        <v>347</v>
      </c>
      <c r="O24" s="106" t="s">
        <v>144</v>
      </c>
      <c r="P24" s="106" t="s">
        <v>139</v>
      </c>
      <c r="Q24" s="100" t="s">
        <v>323</v>
      </c>
      <c r="R24" s="68" t="s">
        <v>324</v>
      </c>
      <c r="S24" s="46">
        <v>0</v>
      </c>
      <c r="T24" s="46">
        <v>0</v>
      </c>
      <c r="U24" s="46">
        <v>0</v>
      </c>
      <c r="V24" s="46">
        <v>100</v>
      </c>
      <c r="W24" s="46">
        <v>0</v>
      </c>
      <c r="X24" s="46">
        <v>0</v>
      </c>
      <c r="Y24" s="46">
        <v>0</v>
      </c>
      <c r="Z24" s="46">
        <v>0</v>
      </c>
      <c r="AA24" s="46">
        <v>0</v>
      </c>
      <c r="AB24" s="121">
        <v>100</v>
      </c>
      <c r="AC24" s="52" t="s">
        <v>142</v>
      </c>
      <c r="AD24" s="46" t="s">
        <v>348</v>
      </c>
      <c r="AE24" s="46" t="s">
        <v>144</v>
      </c>
      <c r="AF24" s="46" t="s">
        <v>139</v>
      </c>
      <c r="AG24" s="46" t="s">
        <v>144</v>
      </c>
      <c r="AH24" s="46">
        <v>1.5</v>
      </c>
      <c r="AI24" s="46">
        <v>18</v>
      </c>
      <c r="AJ24" s="90">
        <v>27</v>
      </c>
      <c r="AK24" s="109">
        <v>46078</v>
      </c>
      <c r="AL24" s="69">
        <v>4</v>
      </c>
      <c r="AM24" s="49">
        <v>0.58333333333333337</v>
      </c>
      <c r="AN24" s="50">
        <v>0.64583333333333337</v>
      </c>
      <c r="AO24" s="110" t="s">
        <v>172</v>
      </c>
      <c r="AP24" s="48"/>
      <c r="AQ24" s="69"/>
      <c r="AR24" s="49"/>
      <c r="AS24" s="50"/>
      <c r="AT24" s="91"/>
      <c r="AU24" s="109"/>
      <c r="AV24" s="69"/>
      <c r="AW24" s="49"/>
      <c r="AX24" s="50"/>
      <c r="AY24" s="91"/>
      <c r="AZ24" s="80"/>
      <c r="BA24" s="69"/>
      <c r="BB24" s="49"/>
      <c r="BC24" s="50"/>
      <c r="BD24" s="91"/>
      <c r="BE24" s="109"/>
      <c r="BF24" s="69"/>
      <c r="BG24" s="49"/>
      <c r="BH24" s="50"/>
      <c r="BI24" s="91"/>
      <c r="BJ24" s="80"/>
      <c r="BK24" s="69"/>
      <c r="BL24" s="49"/>
      <c r="BM24" s="50"/>
      <c r="BN24" s="51"/>
      <c r="BO24" s="92" t="s">
        <v>288</v>
      </c>
      <c r="BP24" s="53" t="s">
        <v>349</v>
      </c>
      <c r="BQ24" s="53" t="s">
        <v>350</v>
      </c>
      <c r="BR24" s="89" t="s">
        <v>351</v>
      </c>
      <c r="BS24" s="92"/>
      <c r="BT24" s="45"/>
      <c r="BU24" s="45"/>
      <c r="BV24" s="89"/>
      <c r="BW24" s="100"/>
      <c r="BX24" s="235">
        <v>100</v>
      </c>
      <c r="BY24" s="45" t="s">
        <v>147</v>
      </c>
      <c r="BZ24" s="45"/>
      <c r="CA24" s="236"/>
      <c r="CB24" s="44"/>
      <c r="CC24" s="44"/>
      <c r="CD24" s="94"/>
      <c r="CE24" s="100" t="s">
        <v>352</v>
      </c>
      <c r="CF24" s="171" t="s">
        <v>353</v>
      </c>
      <c r="CG24" s="45"/>
      <c r="CH24" s="89"/>
      <c r="CI24" s="52" t="s">
        <v>139</v>
      </c>
      <c r="CJ24" s="52" t="s">
        <v>144</v>
      </c>
      <c r="CK24" s="52" t="s">
        <v>144</v>
      </c>
      <c r="CL24" s="52" t="s">
        <v>139</v>
      </c>
      <c r="CM24" s="52" t="s">
        <v>144</v>
      </c>
      <c r="CN24" s="52" t="s">
        <v>144</v>
      </c>
      <c r="CO24" s="52" t="s">
        <v>144</v>
      </c>
      <c r="CP24" s="52" t="s">
        <v>144</v>
      </c>
      <c r="CQ24" s="52" t="s">
        <v>144</v>
      </c>
      <c r="CR24" s="52" t="s">
        <v>144</v>
      </c>
      <c r="CS24" s="52" t="s">
        <v>144</v>
      </c>
      <c r="CT24" s="52" t="s">
        <v>144</v>
      </c>
      <c r="CU24" s="52" t="s">
        <v>144</v>
      </c>
      <c r="CV24" s="52" t="s">
        <v>144</v>
      </c>
      <c r="CW24" s="52" t="s">
        <v>144</v>
      </c>
      <c r="CX24" s="52" t="s">
        <v>144</v>
      </c>
      <c r="CY24" s="52" t="s">
        <v>144</v>
      </c>
      <c r="CZ24" s="102" t="s">
        <v>144</v>
      </c>
      <c r="DA24" s="251"/>
      <c r="DB24" s="132"/>
      <c r="DC24" s="57"/>
      <c r="DD24" s="57"/>
      <c r="DE24" s="57"/>
      <c r="DF24" s="47"/>
      <c r="DG24" s="56"/>
      <c r="DH24" s="56"/>
      <c r="DI24" s="131"/>
      <c r="DJ24" s="132"/>
      <c r="DK24" s="57"/>
      <c r="DL24" s="192"/>
      <c r="DM24" s="190"/>
      <c r="DN24" s="191" t="s">
        <v>354</v>
      </c>
      <c r="DO24" s="176"/>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row>
    <row r="25" spans="1:149" ht="135" hidden="1" x14ac:dyDescent="0.25">
      <c r="A25" s="138"/>
      <c r="B25" s="146"/>
      <c r="C25" s="47"/>
      <c r="D25" s="47"/>
      <c r="E25" s="136"/>
      <c r="F25" s="52" t="s">
        <v>343</v>
      </c>
      <c r="G25" s="121"/>
      <c r="H25" s="43"/>
      <c r="I25" s="89"/>
      <c r="J25" s="175"/>
      <c r="K25" s="46" t="s">
        <v>355</v>
      </c>
      <c r="L25" s="46"/>
      <c r="M25" s="59" t="s">
        <v>356</v>
      </c>
      <c r="N25" s="89" t="s">
        <v>357</v>
      </c>
      <c r="O25" s="106" t="s">
        <v>144</v>
      </c>
      <c r="P25" s="106" t="s">
        <v>139</v>
      </c>
      <c r="Q25" s="100" t="s">
        <v>323</v>
      </c>
      <c r="R25" s="67" t="s">
        <v>324</v>
      </c>
      <c r="S25" s="237">
        <v>0</v>
      </c>
      <c r="T25" s="46">
        <v>80</v>
      </c>
      <c r="U25" s="237"/>
      <c r="V25" s="237"/>
      <c r="W25" s="46">
        <v>20</v>
      </c>
      <c r="X25" s="237"/>
      <c r="Y25" s="237"/>
      <c r="Z25" s="237"/>
      <c r="AA25" s="237"/>
      <c r="AB25" s="121">
        <v>100</v>
      </c>
      <c r="AC25" s="52" t="s">
        <v>268</v>
      </c>
      <c r="AD25" s="46" t="s">
        <v>348</v>
      </c>
      <c r="AE25" s="46" t="s">
        <v>139</v>
      </c>
      <c r="AF25" s="46" t="s">
        <v>144</v>
      </c>
      <c r="AG25" s="46" t="s">
        <v>144</v>
      </c>
      <c r="AH25" s="46">
        <v>1.5</v>
      </c>
      <c r="AI25" s="46">
        <v>60</v>
      </c>
      <c r="AJ25" s="90" t="e">
        <f>[3]!Sheet_1_Table_1_13[[#This Row],[ILP Units Per Session]]*[3]!Sheet_1_Table_1_13[[#This Row],[Quota]]</f>
        <v>#REF!</v>
      </c>
      <c r="AK25" s="48">
        <v>46080</v>
      </c>
      <c r="AL25" s="69">
        <v>5</v>
      </c>
      <c r="AM25" s="49">
        <v>0.8125</v>
      </c>
      <c r="AN25" s="50">
        <v>0.875</v>
      </c>
      <c r="AO25" s="110" t="s">
        <v>358</v>
      </c>
      <c r="AP25" s="48"/>
      <c r="AQ25" s="69"/>
      <c r="AR25" s="49"/>
      <c r="AS25" s="50"/>
      <c r="AT25" s="91"/>
      <c r="AU25" s="109"/>
      <c r="AV25" s="69"/>
      <c r="AW25" s="49"/>
      <c r="AX25" s="50"/>
      <c r="AY25" s="91"/>
      <c r="AZ25" s="80"/>
      <c r="BA25" s="69"/>
      <c r="BB25" s="49"/>
      <c r="BC25" s="50"/>
      <c r="BD25" s="91"/>
      <c r="BE25" s="109"/>
      <c r="BF25" s="69"/>
      <c r="BG25" s="49"/>
      <c r="BH25" s="50"/>
      <c r="BI25" s="91"/>
      <c r="BJ25" s="80"/>
      <c r="BK25" s="69"/>
      <c r="BL25" s="49"/>
      <c r="BM25" s="50"/>
      <c r="BN25" s="51"/>
      <c r="BO25" s="92" t="s">
        <v>359</v>
      </c>
      <c r="BP25" s="53" t="s">
        <v>360</v>
      </c>
      <c r="BQ25" s="53" t="s">
        <v>361</v>
      </c>
      <c r="BR25" s="89" t="s">
        <v>362</v>
      </c>
      <c r="BS25" s="92"/>
      <c r="BT25" s="45"/>
      <c r="BU25" s="45"/>
      <c r="BV25" s="89"/>
      <c r="BW25" s="270"/>
      <c r="BX25" s="94"/>
      <c r="BY25" s="272"/>
      <c r="BZ25" s="273"/>
      <c r="CA25" s="236"/>
      <c r="CB25" s="274"/>
      <c r="CC25" s="274"/>
      <c r="CD25" s="275"/>
      <c r="CE25" s="100" t="s">
        <v>363</v>
      </c>
      <c r="CF25" s="171" t="s">
        <v>364</v>
      </c>
      <c r="CG25" s="272"/>
      <c r="CH25" s="281"/>
      <c r="CI25" s="52" t="s">
        <v>139</v>
      </c>
      <c r="CJ25" s="52" t="s">
        <v>139</v>
      </c>
      <c r="CK25" s="52" t="s">
        <v>144</v>
      </c>
      <c r="CL25" s="52" t="s">
        <v>144</v>
      </c>
      <c r="CM25" s="52" t="s">
        <v>144</v>
      </c>
      <c r="CN25" s="52" t="s">
        <v>144</v>
      </c>
      <c r="CO25" s="52" t="s">
        <v>144</v>
      </c>
      <c r="CP25" s="52" t="s">
        <v>144</v>
      </c>
      <c r="CQ25" s="52" t="s">
        <v>144</v>
      </c>
      <c r="CR25" s="52" t="s">
        <v>144</v>
      </c>
      <c r="CS25" s="52" t="s">
        <v>144</v>
      </c>
      <c r="CT25" s="52" t="s">
        <v>144</v>
      </c>
      <c r="CU25" s="52" t="s">
        <v>144</v>
      </c>
      <c r="CV25" s="52" t="s">
        <v>144</v>
      </c>
      <c r="CW25" s="52" t="s">
        <v>144</v>
      </c>
      <c r="CX25" s="52" t="s">
        <v>144</v>
      </c>
      <c r="CY25" s="52" t="s">
        <v>144</v>
      </c>
      <c r="CZ25" s="102" t="s">
        <v>144</v>
      </c>
      <c r="DA25" s="92"/>
      <c r="DB25" s="47"/>
      <c r="DC25" s="47"/>
      <c r="DD25" s="47"/>
      <c r="DE25" s="47"/>
      <c r="DF25" s="47"/>
      <c r="DG25" s="56"/>
      <c r="DH25" s="56"/>
      <c r="DI25" s="141"/>
      <c r="DJ25" s="142"/>
      <c r="DK25" s="57"/>
      <c r="DL25" s="192"/>
      <c r="DM25" s="190"/>
      <c r="DN25" s="191" t="s">
        <v>365</v>
      </c>
      <c r="DO25" s="176"/>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row>
    <row r="26" spans="1:149" ht="195" hidden="1" x14ac:dyDescent="0.25">
      <c r="A26" s="138"/>
      <c r="B26" s="127"/>
      <c r="C26" s="47"/>
      <c r="D26" s="47"/>
      <c r="E26" s="136"/>
      <c r="F26" s="52" t="s">
        <v>366</v>
      </c>
      <c r="G26" s="121"/>
      <c r="H26" s="43"/>
      <c r="I26" s="89"/>
      <c r="J26" s="101" t="s">
        <v>367</v>
      </c>
      <c r="K26" s="46" t="s">
        <v>368</v>
      </c>
      <c r="L26" s="46"/>
      <c r="M26" s="45" t="s">
        <v>369</v>
      </c>
      <c r="N26" s="89" t="s">
        <v>370</v>
      </c>
      <c r="O26" s="92" t="s">
        <v>144</v>
      </c>
      <c r="P26" s="92" t="s">
        <v>139</v>
      </c>
      <c r="Q26" s="187" t="s">
        <v>323</v>
      </c>
      <c r="R26" s="67" t="s">
        <v>324</v>
      </c>
      <c r="S26" s="46">
        <v>30</v>
      </c>
      <c r="T26" s="46">
        <v>0</v>
      </c>
      <c r="U26" s="46">
        <v>50</v>
      </c>
      <c r="V26" s="46">
        <v>20</v>
      </c>
      <c r="W26" s="46">
        <v>0</v>
      </c>
      <c r="X26" s="46">
        <v>0</v>
      </c>
      <c r="Y26" s="46">
        <v>0</v>
      </c>
      <c r="Z26" s="46">
        <v>0</v>
      </c>
      <c r="AA26" s="46">
        <v>0</v>
      </c>
      <c r="AB26" s="121">
        <v>100</v>
      </c>
      <c r="AC26" s="52" t="s">
        <v>222</v>
      </c>
      <c r="AD26" s="46" t="s">
        <v>143</v>
      </c>
      <c r="AE26" s="46" t="s">
        <v>144</v>
      </c>
      <c r="AF26" s="46" t="s">
        <v>139</v>
      </c>
      <c r="AG26" s="46" t="s">
        <v>144</v>
      </c>
      <c r="AH26" s="46">
        <v>2</v>
      </c>
      <c r="AI26" s="46">
        <v>40</v>
      </c>
      <c r="AJ26" s="90">
        <f t="shared" ref="AJ26:AJ31" si="0">SUM(AH26*AI26)</f>
        <v>80</v>
      </c>
      <c r="AK26" s="109">
        <v>46089</v>
      </c>
      <c r="AL26" s="69">
        <f t="shared" ref="AL26:AL41" si="1">WEEKDAY(AK26)</f>
        <v>1</v>
      </c>
      <c r="AM26" s="49">
        <v>0.41666666666666669</v>
      </c>
      <c r="AN26" s="50">
        <v>0.5</v>
      </c>
      <c r="AO26" s="110" t="s">
        <v>371</v>
      </c>
      <c r="AP26" s="48"/>
      <c r="AQ26" s="69"/>
      <c r="AR26" s="49"/>
      <c r="AS26" s="50"/>
      <c r="AT26" s="91"/>
      <c r="AU26" s="109"/>
      <c r="AV26" s="69"/>
      <c r="AW26" s="49"/>
      <c r="AX26" s="50"/>
      <c r="AY26" s="91"/>
      <c r="AZ26" s="80"/>
      <c r="BA26" s="69"/>
      <c r="BB26" s="49"/>
      <c r="BC26" s="50"/>
      <c r="BD26" s="91"/>
      <c r="BE26" s="109"/>
      <c r="BF26" s="69"/>
      <c r="BG26" s="49"/>
      <c r="BH26" s="50"/>
      <c r="BI26" s="91"/>
      <c r="BJ26" s="80"/>
      <c r="BK26" s="69" t="e">
        <f>WEEKDAY([3]!Sheet_1_Table_1_13[[#This Row],[Lesson 6
Date 
(DD-MMM-YYYY)]])</f>
        <v>#REF!</v>
      </c>
      <c r="BL26" s="49"/>
      <c r="BM26" s="50"/>
      <c r="BN26" s="51"/>
      <c r="BO26" s="92" t="s">
        <v>247</v>
      </c>
      <c r="BP26" s="53" t="s">
        <v>372</v>
      </c>
      <c r="BQ26" s="46" t="s">
        <v>373</v>
      </c>
      <c r="BR26" s="107" t="s">
        <v>374</v>
      </c>
      <c r="BS26" s="52"/>
      <c r="BT26" s="45"/>
      <c r="BU26" s="45"/>
      <c r="BV26" s="54"/>
      <c r="BW26" s="100"/>
      <c r="BX26" s="94"/>
      <c r="BY26" s="45" t="s">
        <v>147</v>
      </c>
      <c r="BZ26" s="45"/>
      <c r="CA26" s="59"/>
      <c r="CB26" s="44"/>
      <c r="CC26" s="44"/>
      <c r="CD26" s="94"/>
      <c r="CE26" s="100" t="s">
        <v>375</v>
      </c>
      <c r="CF26" s="171" t="s">
        <v>376</v>
      </c>
      <c r="CG26" s="45"/>
      <c r="CH26" s="89"/>
      <c r="CI26" s="52" t="s">
        <v>139</v>
      </c>
      <c r="CJ26" s="52" t="s">
        <v>144</v>
      </c>
      <c r="CK26" s="52" t="s">
        <v>144</v>
      </c>
      <c r="CL26" s="52" t="s">
        <v>139</v>
      </c>
      <c r="CM26" s="52" t="s">
        <v>139</v>
      </c>
      <c r="CN26" s="52" t="s">
        <v>144</v>
      </c>
      <c r="CO26" s="52" t="s">
        <v>144</v>
      </c>
      <c r="CP26" s="52" t="s">
        <v>144</v>
      </c>
      <c r="CQ26" s="52" t="s">
        <v>139</v>
      </c>
      <c r="CR26" s="52" t="s">
        <v>139</v>
      </c>
      <c r="CS26" s="52" t="s">
        <v>144</v>
      </c>
      <c r="CT26" s="52" t="s">
        <v>144</v>
      </c>
      <c r="CU26" s="52" t="s">
        <v>144</v>
      </c>
      <c r="CV26" s="52" t="s">
        <v>144</v>
      </c>
      <c r="CW26" s="52" t="s">
        <v>144</v>
      </c>
      <c r="CX26" s="52" t="s">
        <v>144</v>
      </c>
      <c r="CY26" s="52" t="s">
        <v>144</v>
      </c>
      <c r="CZ26" s="102" t="s">
        <v>144</v>
      </c>
      <c r="DA26" s="92"/>
      <c r="DB26" s="47"/>
      <c r="DC26" s="47"/>
      <c r="DD26" s="47"/>
      <c r="DE26" s="47"/>
      <c r="DF26" s="47"/>
      <c r="DG26" s="56"/>
      <c r="DH26" s="56"/>
      <c r="DI26" s="131"/>
      <c r="DJ26" s="132"/>
      <c r="DK26" s="57"/>
      <c r="DL26" s="192"/>
      <c r="DM26" s="190"/>
      <c r="DN26" s="191" t="s">
        <v>377</v>
      </c>
      <c r="DO26" s="176"/>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row>
    <row r="27" spans="1:149" ht="105" hidden="1" x14ac:dyDescent="0.25">
      <c r="A27" s="138"/>
      <c r="B27" s="127"/>
      <c r="C27" s="47"/>
      <c r="D27" s="47"/>
      <c r="E27" s="136"/>
      <c r="F27" s="52" t="s">
        <v>366</v>
      </c>
      <c r="G27" s="121"/>
      <c r="H27" s="43"/>
      <c r="I27" s="89"/>
      <c r="J27" s="245" t="s">
        <v>378</v>
      </c>
      <c r="K27" s="240" t="s">
        <v>379</v>
      </c>
      <c r="L27" s="46"/>
      <c r="M27" s="241" t="s">
        <v>380</v>
      </c>
      <c r="N27" s="242" t="s">
        <v>381</v>
      </c>
      <c r="O27" s="92" t="s">
        <v>144</v>
      </c>
      <c r="P27" s="92" t="s">
        <v>139</v>
      </c>
      <c r="Q27" s="187" t="s">
        <v>323</v>
      </c>
      <c r="R27" s="67" t="s">
        <v>324</v>
      </c>
      <c r="S27" s="46">
        <v>0</v>
      </c>
      <c r="T27" s="46">
        <v>0</v>
      </c>
      <c r="U27" s="46">
        <v>20</v>
      </c>
      <c r="V27" s="46">
        <v>20</v>
      </c>
      <c r="W27" s="46">
        <v>50</v>
      </c>
      <c r="X27" s="46">
        <v>0</v>
      </c>
      <c r="Y27" s="46">
        <v>0</v>
      </c>
      <c r="Z27" s="46">
        <v>0</v>
      </c>
      <c r="AA27" s="46">
        <v>10</v>
      </c>
      <c r="AB27" s="121">
        <v>100</v>
      </c>
      <c r="AC27" s="52" t="s">
        <v>142</v>
      </c>
      <c r="AD27" s="46" t="s">
        <v>143</v>
      </c>
      <c r="AE27" s="46" t="s">
        <v>139</v>
      </c>
      <c r="AF27" s="46" t="s">
        <v>144</v>
      </c>
      <c r="AG27" s="46" t="s">
        <v>144</v>
      </c>
      <c r="AH27" s="46">
        <v>1</v>
      </c>
      <c r="AI27" s="46">
        <v>40</v>
      </c>
      <c r="AJ27" s="90">
        <f t="shared" si="0"/>
        <v>40</v>
      </c>
      <c r="AK27" s="109">
        <v>46091</v>
      </c>
      <c r="AL27" s="69">
        <f t="shared" si="1"/>
        <v>3</v>
      </c>
      <c r="AM27" s="49">
        <v>0.79166666666666663</v>
      </c>
      <c r="AN27" s="50">
        <v>0.83333333333333337</v>
      </c>
      <c r="AO27" s="110" t="s">
        <v>382</v>
      </c>
      <c r="AP27" s="48"/>
      <c r="AQ27" s="69"/>
      <c r="AR27" s="49"/>
      <c r="AS27" s="50"/>
      <c r="AT27" s="91"/>
      <c r="AU27" s="109"/>
      <c r="AV27" s="69"/>
      <c r="AW27" s="49"/>
      <c r="AX27" s="50"/>
      <c r="AY27" s="91"/>
      <c r="AZ27" s="80"/>
      <c r="BA27" s="69"/>
      <c r="BB27" s="49"/>
      <c r="BC27" s="50"/>
      <c r="BD27" s="91"/>
      <c r="BE27" s="109"/>
      <c r="BF27" s="69"/>
      <c r="BG27" s="49"/>
      <c r="BH27" s="50"/>
      <c r="BI27" s="91"/>
      <c r="BJ27" s="80"/>
      <c r="BK27" s="69" t="e">
        <f>WEEKDAY([3]!Sheet_1_Table_1_13[[#This Row],[Lesson 6
Date 
(DD-MMM-YYYY)]])</f>
        <v>#REF!</v>
      </c>
      <c r="BL27" s="49"/>
      <c r="BM27" s="50"/>
      <c r="BN27" s="51"/>
      <c r="BO27" s="243" t="s">
        <v>288</v>
      </c>
      <c r="BP27" s="244" t="s">
        <v>383</v>
      </c>
      <c r="BQ27" s="240" t="s">
        <v>384</v>
      </c>
      <c r="BR27" s="263" t="s">
        <v>385</v>
      </c>
      <c r="BS27" s="52"/>
      <c r="BT27" s="45"/>
      <c r="BU27" s="45"/>
      <c r="BV27" s="54"/>
      <c r="BW27" s="100"/>
      <c r="BX27" s="94"/>
      <c r="BY27" s="45" t="s">
        <v>386</v>
      </c>
      <c r="BZ27" s="45"/>
      <c r="CA27" s="59"/>
      <c r="CB27" s="44"/>
      <c r="CC27" s="44"/>
      <c r="CD27" s="94"/>
      <c r="CE27" s="100" t="s">
        <v>387</v>
      </c>
      <c r="CF27" s="171" t="s">
        <v>388</v>
      </c>
      <c r="CG27" s="45"/>
      <c r="CH27" s="89"/>
      <c r="CI27" s="52" t="s">
        <v>139</v>
      </c>
      <c r="CJ27" s="52" t="s">
        <v>144</v>
      </c>
      <c r="CK27" s="52" t="s">
        <v>144</v>
      </c>
      <c r="CL27" s="52" t="s">
        <v>144</v>
      </c>
      <c r="CM27" s="52" t="s">
        <v>139</v>
      </c>
      <c r="CN27" s="52" t="s">
        <v>144</v>
      </c>
      <c r="CO27" s="52" t="s">
        <v>144</v>
      </c>
      <c r="CP27" s="52" t="s">
        <v>144</v>
      </c>
      <c r="CQ27" s="52" t="s">
        <v>144</v>
      </c>
      <c r="CR27" s="52" t="s">
        <v>144</v>
      </c>
      <c r="CS27" s="52" t="s">
        <v>144</v>
      </c>
      <c r="CT27" s="52" t="s">
        <v>139</v>
      </c>
      <c r="CU27" s="52" t="s">
        <v>144</v>
      </c>
      <c r="CV27" s="52" t="s">
        <v>144</v>
      </c>
      <c r="CW27" s="52" t="s">
        <v>144</v>
      </c>
      <c r="CX27" s="52" t="s">
        <v>144</v>
      </c>
      <c r="CY27" s="52" t="s">
        <v>144</v>
      </c>
      <c r="CZ27" s="102" t="s">
        <v>144</v>
      </c>
      <c r="DA27" s="92"/>
      <c r="DB27" s="47"/>
      <c r="DC27" s="47"/>
      <c r="DD27" s="47"/>
      <c r="DE27" s="47"/>
      <c r="DF27" s="47"/>
      <c r="DG27" s="56"/>
      <c r="DH27" s="56"/>
      <c r="DI27" s="131"/>
      <c r="DJ27" s="132"/>
      <c r="DK27" s="57"/>
      <c r="DL27" s="192"/>
      <c r="DM27" s="190"/>
      <c r="DN27" s="191" t="s">
        <v>389</v>
      </c>
      <c r="DO27" s="176"/>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row>
    <row r="28" spans="1:149" ht="150" hidden="1" x14ac:dyDescent="0.25">
      <c r="A28" s="138"/>
      <c r="B28" s="127"/>
      <c r="C28" s="47"/>
      <c r="D28" s="47"/>
      <c r="E28" s="136"/>
      <c r="F28" s="52" t="s">
        <v>242</v>
      </c>
      <c r="G28" s="121"/>
      <c r="H28" s="43"/>
      <c r="I28" s="89"/>
      <c r="J28" s="245" t="s">
        <v>390</v>
      </c>
      <c r="K28" s="240" t="s">
        <v>391</v>
      </c>
      <c r="L28" s="46"/>
      <c r="M28" s="241" t="s">
        <v>392</v>
      </c>
      <c r="N28" s="290" t="s">
        <v>393</v>
      </c>
      <c r="O28" s="92" t="s">
        <v>144</v>
      </c>
      <c r="P28" s="92" t="s">
        <v>139</v>
      </c>
      <c r="Q28" s="187" t="s">
        <v>220</v>
      </c>
      <c r="R28" s="67" t="s">
        <v>221</v>
      </c>
      <c r="S28" s="295">
        <v>0</v>
      </c>
      <c r="T28" s="295">
        <v>0</v>
      </c>
      <c r="U28" s="295">
        <v>0</v>
      </c>
      <c r="V28" s="295">
        <v>50</v>
      </c>
      <c r="W28" s="295">
        <v>0</v>
      </c>
      <c r="X28" s="295">
        <v>50</v>
      </c>
      <c r="Y28" s="295">
        <v>0</v>
      </c>
      <c r="Z28" s="295">
        <v>0</v>
      </c>
      <c r="AA28" s="295">
        <v>0</v>
      </c>
      <c r="AB28" s="296" t="e">
        <f>SUM([3]!Sheet_1_Table_1_136[[#This Row],[Leadership LS]:[Career Development  CR]])</f>
        <v>#REF!</v>
      </c>
      <c r="AC28" s="415" t="s">
        <v>142</v>
      </c>
      <c r="AD28" s="295" t="s">
        <v>143</v>
      </c>
      <c r="AE28" s="295" t="s">
        <v>144</v>
      </c>
      <c r="AF28" s="295" t="s">
        <v>144</v>
      </c>
      <c r="AG28" s="295" t="s">
        <v>139</v>
      </c>
      <c r="AH28" s="295">
        <v>1.5</v>
      </c>
      <c r="AI28" s="295">
        <v>150</v>
      </c>
      <c r="AJ28" s="90">
        <f t="shared" si="0"/>
        <v>225</v>
      </c>
      <c r="AK28" s="299">
        <v>46077</v>
      </c>
      <c r="AL28" s="69">
        <f t="shared" si="1"/>
        <v>3</v>
      </c>
      <c r="AM28" s="301">
        <v>0.60416666666666663</v>
      </c>
      <c r="AN28" s="302">
        <v>0.66666666666666663</v>
      </c>
      <c r="AO28" s="303" t="s">
        <v>394</v>
      </c>
      <c r="AP28" s="304"/>
      <c r="AQ28" s="300"/>
      <c r="AR28" s="301"/>
      <c r="AS28" s="302"/>
      <c r="AT28" s="302"/>
      <c r="AU28" s="299"/>
      <c r="AV28" s="300"/>
      <c r="AW28" s="301"/>
      <c r="AX28" s="302"/>
      <c r="AY28" s="303"/>
      <c r="AZ28" s="304"/>
      <c r="BA28" s="300"/>
      <c r="BB28" s="301"/>
      <c r="BC28" s="302"/>
      <c r="BD28" s="302"/>
      <c r="BE28" s="299"/>
      <c r="BF28" s="300"/>
      <c r="BG28" s="301"/>
      <c r="BH28" s="302"/>
      <c r="BI28" s="303"/>
      <c r="BJ28" s="304"/>
      <c r="BK28" s="300"/>
      <c r="BL28" s="301"/>
      <c r="BM28" s="302"/>
      <c r="BN28" s="302"/>
      <c r="BO28" s="293"/>
      <c r="BP28" s="295"/>
      <c r="BQ28" s="295"/>
      <c r="BR28" s="305" t="s">
        <v>395</v>
      </c>
      <c r="BS28" s="297"/>
      <c r="BT28" s="295"/>
      <c r="BU28" s="295"/>
      <c r="BV28" s="292"/>
      <c r="BW28" s="293"/>
      <c r="BX28" s="291"/>
      <c r="BY28" s="295"/>
      <c r="BZ28" s="295"/>
      <c r="CA28" s="295"/>
      <c r="CB28" s="297"/>
      <c r="CC28" s="297"/>
      <c r="CD28" s="291"/>
      <c r="CE28" s="293" t="s">
        <v>396</v>
      </c>
      <c r="CF28" s="306" t="s">
        <v>397</v>
      </c>
      <c r="CG28" s="293" t="s">
        <v>396</v>
      </c>
      <c r="CH28" s="306" t="s">
        <v>397</v>
      </c>
      <c r="CI28" s="297" t="s">
        <v>139</v>
      </c>
      <c r="CJ28" s="297" t="s">
        <v>144</v>
      </c>
      <c r="CK28" s="297" t="s">
        <v>144</v>
      </c>
      <c r="CL28" s="297" t="s">
        <v>139</v>
      </c>
      <c r="CM28" s="297" t="s">
        <v>139</v>
      </c>
      <c r="CN28" s="297" t="s">
        <v>144</v>
      </c>
      <c r="CO28" s="297" t="s">
        <v>144</v>
      </c>
      <c r="CP28" s="297" t="s">
        <v>144</v>
      </c>
      <c r="CQ28" s="297" t="s">
        <v>144</v>
      </c>
      <c r="CR28" s="297" t="s">
        <v>144</v>
      </c>
      <c r="CS28" s="297" t="s">
        <v>144</v>
      </c>
      <c r="CT28" s="297" t="s">
        <v>139</v>
      </c>
      <c r="CU28" s="297" t="s">
        <v>144</v>
      </c>
      <c r="CV28" s="297" t="s">
        <v>144</v>
      </c>
      <c r="CW28" s="297" t="s">
        <v>144</v>
      </c>
      <c r="CX28" s="297" t="s">
        <v>144</v>
      </c>
      <c r="CY28" s="297" t="s">
        <v>144</v>
      </c>
      <c r="CZ28" s="292" t="s">
        <v>144</v>
      </c>
      <c r="DA28" s="293" t="s">
        <v>255</v>
      </c>
      <c r="DB28" s="294" t="s">
        <v>256</v>
      </c>
      <c r="DC28" s="294" t="s">
        <v>257</v>
      </c>
      <c r="DD28" s="294" t="s">
        <v>139</v>
      </c>
      <c r="DE28" s="294" t="s">
        <v>258</v>
      </c>
      <c r="DF28" s="294" t="s">
        <v>139</v>
      </c>
      <c r="DG28" s="307" t="s">
        <v>144</v>
      </c>
      <c r="DH28" s="307" t="s">
        <v>144</v>
      </c>
      <c r="DI28" s="298" t="s">
        <v>144</v>
      </c>
      <c r="DJ28" s="294" t="s">
        <v>144</v>
      </c>
      <c r="DK28" s="57"/>
      <c r="DL28" s="192"/>
      <c r="DM28" s="190"/>
      <c r="DN28" s="314" t="s">
        <v>398</v>
      </c>
      <c r="DO28" s="176"/>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row>
    <row r="29" spans="1:149" ht="150" hidden="1" x14ac:dyDescent="0.25">
      <c r="A29" s="138"/>
      <c r="B29" s="127"/>
      <c r="C29" s="47"/>
      <c r="D29" s="47"/>
      <c r="E29" s="136"/>
      <c r="F29" s="52" t="s">
        <v>242</v>
      </c>
      <c r="G29" s="121"/>
      <c r="H29" s="43"/>
      <c r="I29" s="89"/>
      <c r="J29" s="245" t="s">
        <v>399</v>
      </c>
      <c r="K29" s="313" t="s">
        <v>400</v>
      </c>
      <c r="L29" s="46"/>
      <c r="M29" s="241" t="s">
        <v>401</v>
      </c>
      <c r="N29" s="308" t="s">
        <v>402</v>
      </c>
      <c r="O29" s="92" t="s">
        <v>144</v>
      </c>
      <c r="P29" s="92" t="s">
        <v>139</v>
      </c>
      <c r="Q29" s="187" t="s">
        <v>220</v>
      </c>
      <c r="R29" s="67" t="s">
        <v>221</v>
      </c>
      <c r="S29" s="295"/>
      <c r="T29" s="295"/>
      <c r="U29" s="295"/>
      <c r="V29" s="295">
        <v>50</v>
      </c>
      <c r="W29" s="295"/>
      <c r="X29" s="295">
        <v>50</v>
      </c>
      <c r="Y29" s="295"/>
      <c r="Z29" s="295"/>
      <c r="AA29" s="295"/>
      <c r="AB29" s="296">
        <v>100</v>
      </c>
      <c r="AC29" s="297" t="s">
        <v>222</v>
      </c>
      <c r="AD29" s="295" t="s">
        <v>143</v>
      </c>
      <c r="AE29" s="295"/>
      <c r="AF29" s="295"/>
      <c r="AG29" s="295" t="s">
        <v>139</v>
      </c>
      <c r="AH29" s="295">
        <v>1</v>
      </c>
      <c r="AI29" s="295">
        <v>15</v>
      </c>
      <c r="AJ29" s="90">
        <f t="shared" si="0"/>
        <v>15</v>
      </c>
      <c r="AK29" s="299">
        <v>46094</v>
      </c>
      <c r="AL29" s="69">
        <f t="shared" si="1"/>
        <v>6</v>
      </c>
      <c r="AM29" s="309">
        <v>0.60416666666666663</v>
      </c>
      <c r="AN29" s="309">
        <v>0.65625</v>
      </c>
      <c r="AO29" s="310" t="s">
        <v>403</v>
      </c>
      <c r="AP29" s="304"/>
      <c r="AQ29" s="300"/>
      <c r="AR29" s="309"/>
      <c r="AS29" s="309"/>
      <c r="AT29" s="309"/>
      <c r="AU29" s="299"/>
      <c r="AV29" s="300"/>
      <c r="AW29" s="309"/>
      <c r="AX29" s="309"/>
      <c r="AY29" s="309"/>
      <c r="AZ29" s="304"/>
      <c r="BA29" s="300"/>
      <c r="BB29" s="301"/>
      <c r="BC29" s="302"/>
      <c r="BD29" s="302"/>
      <c r="BE29" s="299"/>
      <c r="BF29" s="300"/>
      <c r="BG29" s="301"/>
      <c r="BH29" s="302"/>
      <c r="BI29" s="303"/>
      <c r="BJ29" s="304"/>
      <c r="BK29" s="300"/>
      <c r="BL29" s="301"/>
      <c r="BM29" s="302"/>
      <c r="BN29" s="302"/>
      <c r="BO29" s="293"/>
      <c r="BP29" s="311" t="s">
        <v>404</v>
      </c>
      <c r="BQ29" s="295"/>
      <c r="BR29" s="305" t="s">
        <v>405</v>
      </c>
      <c r="BS29" s="297"/>
      <c r="BT29" s="295"/>
      <c r="BU29" s="295"/>
      <c r="BV29" s="292"/>
      <c r="BW29" s="293"/>
      <c r="BX29" s="291">
        <v>100</v>
      </c>
      <c r="BY29" s="295"/>
      <c r="BZ29" s="295"/>
      <c r="CA29" s="295"/>
      <c r="CB29" s="297"/>
      <c r="CC29" s="297"/>
      <c r="CD29" s="291"/>
      <c r="CE29" s="293" t="s">
        <v>396</v>
      </c>
      <c r="CF29" s="306" t="s">
        <v>397</v>
      </c>
      <c r="CG29" s="293" t="s">
        <v>396</v>
      </c>
      <c r="CH29" s="306" t="s">
        <v>397</v>
      </c>
      <c r="CI29" s="297" t="s">
        <v>139</v>
      </c>
      <c r="CJ29" s="297" t="s">
        <v>144</v>
      </c>
      <c r="CK29" s="297" t="s">
        <v>144</v>
      </c>
      <c r="CL29" s="297" t="s">
        <v>139</v>
      </c>
      <c r="CM29" s="297" t="s">
        <v>144</v>
      </c>
      <c r="CN29" s="297" t="s">
        <v>144</v>
      </c>
      <c r="CO29" s="297" t="s">
        <v>144</v>
      </c>
      <c r="CP29" s="297" t="s">
        <v>144</v>
      </c>
      <c r="CQ29" s="297" t="s">
        <v>144</v>
      </c>
      <c r="CR29" s="297" t="s">
        <v>144</v>
      </c>
      <c r="CS29" s="297" t="s">
        <v>144</v>
      </c>
      <c r="CT29" s="297" t="s">
        <v>139</v>
      </c>
      <c r="CU29" s="297" t="s">
        <v>144</v>
      </c>
      <c r="CV29" s="297" t="s">
        <v>144</v>
      </c>
      <c r="CW29" s="297" t="s">
        <v>144</v>
      </c>
      <c r="CX29" s="297" t="s">
        <v>144</v>
      </c>
      <c r="CY29" s="297" t="s">
        <v>144</v>
      </c>
      <c r="CZ29" s="292" t="s">
        <v>144</v>
      </c>
      <c r="DA29" s="293" t="s">
        <v>255</v>
      </c>
      <c r="DB29" s="294" t="s">
        <v>256</v>
      </c>
      <c r="DC29" s="294" t="s">
        <v>257</v>
      </c>
      <c r="DD29" s="294" t="s">
        <v>139</v>
      </c>
      <c r="DE29" s="294" t="s">
        <v>258</v>
      </c>
      <c r="DF29" s="294" t="s">
        <v>139</v>
      </c>
      <c r="DG29" s="307" t="s">
        <v>144</v>
      </c>
      <c r="DH29" s="307" t="s">
        <v>144</v>
      </c>
      <c r="DI29" s="298" t="s">
        <v>144</v>
      </c>
      <c r="DJ29" s="294" t="s">
        <v>144</v>
      </c>
      <c r="DK29" s="57"/>
      <c r="DL29" s="192"/>
      <c r="DM29" s="190"/>
      <c r="DN29" s="191" t="s">
        <v>406</v>
      </c>
      <c r="DO29" s="176"/>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row>
    <row r="30" spans="1:149" ht="105" hidden="1" x14ac:dyDescent="0.25">
      <c r="A30" s="138"/>
      <c r="B30" s="146"/>
      <c r="C30" s="47"/>
      <c r="D30" s="47"/>
      <c r="E30" s="136"/>
      <c r="F30" s="52" t="s">
        <v>242</v>
      </c>
      <c r="G30" s="121"/>
      <c r="H30" s="43"/>
      <c r="I30" s="89"/>
      <c r="J30" s="245" t="s">
        <v>407</v>
      </c>
      <c r="K30" s="240" t="s">
        <v>408</v>
      </c>
      <c r="L30" s="46"/>
      <c r="M30" s="241" t="s">
        <v>409</v>
      </c>
      <c r="N30" s="290" t="s">
        <v>410</v>
      </c>
      <c r="O30" s="92" t="s">
        <v>144</v>
      </c>
      <c r="P30" s="92" t="s">
        <v>139</v>
      </c>
      <c r="Q30" s="187" t="s">
        <v>220</v>
      </c>
      <c r="R30" s="67" t="s">
        <v>221</v>
      </c>
      <c r="S30" s="295"/>
      <c r="T30" s="295">
        <v>0</v>
      </c>
      <c r="U30" s="295">
        <v>0</v>
      </c>
      <c r="V30" s="295">
        <v>50</v>
      </c>
      <c r="W30" s="295">
        <v>0</v>
      </c>
      <c r="X30" s="295">
        <v>50</v>
      </c>
      <c r="Y30" s="295">
        <v>0</v>
      </c>
      <c r="Z30" s="295">
        <v>0</v>
      </c>
      <c r="AA30" s="295">
        <v>0</v>
      </c>
      <c r="AB30" s="296" t="e">
        <f>SUM([3]!Sheet_1_Table_1_136[[#This Row],[Leadership LS]:[Career Development  CR]])</f>
        <v>#REF!</v>
      </c>
      <c r="AC30" s="297" t="s">
        <v>268</v>
      </c>
      <c r="AD30" s="295" t="s">
        <v>143</v>
      </c>
      <c r="AE30" s="295" t="s">
        <v>144</v>
      </c>
      <c r="AF30" s="295" t="s">
        <v>139</v>
      </c>
      <c r="AG30" s="295" t="s">
        <v>144</v>
      </c>
      <c r="AH30" s="295">
        <v>1.5</v>
      </c>
      <c r="AI30" s="295">
        <v>100</v>
      </c>
      <c r="AJ30" s="90">
        <f t="shared" si="0"/>
        <v>150</v>
      </c>
      <c r="AK30" s="299">
        <v>46093</v>
      </c>
      <c r="AL30" s="69">
        <f t="shared" si="1"/>
        <v>5</v>
      </c>
      <c r="AM30" s="301">
        <v>0.58333333333333337</v>
      </c>
      <c r="AN30" s="302">
        <v>0.64583333333333337</v>
      </c>
      <c r="AO30" s="303" t="s">
        <v>172</v>
      </c>
      <c r="AP30" s="304"/>
      <c r="AQ30" s="300"/>
      <c r="AR30" s="301"/>
      <c r="AS30" s="302"/>
      <c r="AT30" s="302"/>
      <c r="AU30" s="299"/>
      <c r="AV30" s="300"/>
      <c r="AW30" s="301"/>
      <c r="AX30" s="302"/>
      <c r="AY30" s="303"/>
      <c r="AZ30" s="304"/>
      <c r="BA30" s="300"/>
      <c r="BB30" s="301"/>
      <c r="BC30" s="302"/>
      <c r="BD30" s="302"/>
      <c r="BE30" s="299"/>
      <c r="BF30" s="300"/>
      <c r="BG30" s="301"/>
      <c r="BH30" s="302"/>
      <c r="BI30" s="303"/>
      <c r="BJ30" s="304"/>
      <c r="BK30" s="300"/>
      <c r="BL30" s="301"/>
      <c r="BM30" s="302"/>
      <c r="BN30" s="302"/>
      <c r="BO30" s="293" t="s">
        <v>247</v>
      </c>
      <c r="BP30" s="295" t="s">
        <v>411</v>
      </c>
      <c r="BQ30" s="295" t="s">
        <v>412</v>
      </c>
      <c r="BR30" s="296" t="s">
        <v>413</v>
      </c>
      <c r="BS30" s="297"/>
      <c r="BT30" s="295"/>
      <c r="BU30" s="295"/>
      <c r="BV30" s="292"/>
      <c r="BW30" s="293"/>
      <c r="BX30" s="291"/>
      <c r="BY30" s="295" t="s">
        <v>386</v>
      </c>
      <c r="BZ30" s="295"/>
      <c r="CA30" s="295" t="s">
        <v>386</v>
      </c>
      <c r="CB30" s="297"/>
      <c r="CC30" s="297"/>
      <c r="CD30" s="291"/>
      <c r="CE30" s="293" t="s">
        <v>396</v>
      </c>
      <c r="CF30" s="306" t="s">
        <v>397</v>
      </c>
      <c r="CG30" s="293" t="s">
        <v>396</v>
      </c>
      <c r="CH30" s="306" t="s">
        <v>397</v>
      </c>
      <c r="CI30" s="297" t="s">
        <v>139</v>
      </c>
      <c r="CJ30" s="297" t="s">
        <v>144</v>
      </c>
      <c r="CK30" s="297" t="s">
        <v>144</v>
      </c>
      <c r="CL30" s="297" t="s">
        <v>144</v>
      </c>
      <c r="CM30" s="297" t="s">
        <v>144</v>
      </c>
      <c r="CN30" s="297" t="s">
        <v>144</v>
      </c>
      <c r="CO30" s="297" t="s">
        <v>144</v>
      </c>
      <c r="CP30" s="297" t="s">
        <v>144</v>
      </c>
      <c r="CQ30" s="297" t="s">
        <v>144</v>
      </c>
      <c r="CR30" s="297" t="s">
        <v>144</v>
      </c>
      <c r="CS30" s="297" t="s">
        <v>139</v>
      </c>
      <c r="CT30" s="297" t="s">
        <v>139</v>
      </c>
      <c r="CU30" s="297" t="s">
        <v>144</v>
      </c>
      <c r="CV30" s="297" t="s">
        <v>144</v>
      </c>
      <c r="CW30" s="297" t="s">
        <v>144</v>
      </c>
      <c r="CX30" s="297" t="s">
        <v>144</v>
      </c>
      <c r="CY30" s="297" t="s">
        <v>144</v>
      </c>
      <c r="CZ30" s="292" t="s">
        <v>139</v>
      </c>
      <c r="DA30" s="293" t="s">
        <v>255</v>
      </c>
      <c r="DB30" s="294" t="s">
        <v>256</v>
      </c>
      <c r="DC30" s="294" t="s">
        <v>257</v>
      </c>
      <c r="DD30" s="294" t="s">
        <v>139</v>
      </c>
      <c r="DE30" s="294" t="s">
        <v>258</v>
      </c>
      <c r="DF30" s="294" t="s">
        <v>139</v>
      </c>
      <c r="DG30" s="307" t="s">
        <v>144</v>
      </c>
      <c r="DH30" s="307" t="s">
        <v>144</v>
      </c>
      <c r="DI30" s="298" t="s">
        <v>144</v>
      </c>
      <c r="DJ30" s="294" t="s">
        <v>144</v>
      </c>
      <c r="DK30" s="57"/>
      <c r="DL30" s="192"/>
      <c r="DM30" s="190"/>
      <c r="DN30" s="312" t="s">
        <v>414</v>
      </c>
      <c r="DO30" s="176"/>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row>
    <row r="31" spans="1:149" ht="105" hidden="1" x14ac:dyDescent="0.25">
      <c r="A31" s="138"/>
      <c r="B31" s="127"/>
      <c r="C31" s="47"/>
      <c r="D31" s="47"/>
      <c r="E31" s="136"/>
      <c r="F31" s="52" t="s">
        <v>415</v>
      </c>
      <c r="G31" s="121"/>
      <c r="H31" s="151"/>
      <c r="I31" s="152"/>
      <c r="J31" s="201"/>
      <c r="K31" s="46" t="s">
        <v>416</v>
      </c>
      <c r="L31" s="46"/>
      <c r="M31" s="45" t="s">
        <v>417</v>
      </c>
      <c r="N31" s="89" t="s">
        <v>418</v>
      </c>
      <c r="O31" s="92" t="s">
        <v>144</v>
      </c>
      <c r="P31" s="117" t="s">
        <v>139</v>
      </c>
      <c r="Q31" s="153" t="s">
        <v>323</v>
      </c>
      <c r="R31" s="67" t="s">
        <v>324</v>
      </c>
      <c r="S31" s="46">
        <v>0</v>
      </c>
      <c r="T31" s="46">
        <v>50</v>
      </c>
      <c r="U31" s="46">
        <v>0</v>
      </c>
      <c r="V31" s="46">
        <v>0</v>
      </c>
      <c r="W31" s="46">
        <v>0</v>
      </c>
      <c r="X31" s="46">
        <v>0</v>
      </c>
      <c r="Y31" s="46">
        <v>0</v>
      </c>
      <c r="Z31" s="46">
        <v>25</v>
      </c>
      <c r="AA31" s="46">
        <v>25</v>
      </c>
      <c r="AB31" s="121">
        <v>100</v>
      </c>
      <c r="AC31" s="52" t="s">
        <v>142</v>
      </c>
      <c r="AD31" s="46" t="s">
        <v>143</v>
      </c>
      <c r="AE31" s="46" t="s">
        <v>139</v>
      </c>
      <c r="AF31" s="46" t="s">
        <v>144</v>
      </c>
      <c r="AG31" s="46" t="s">
        <v>144</v>
      </c>
      <c r="AH31" s="46">
        <v>1</v>
      </c>
      <c r="AI31" s="46">
        <v>30</v>
      </c>
      <c r="AJ31" s="90">
        <f t="shared" si="0"/>
        <v>30</v>
      </c>
      <c r="AK31" s="109">
        <v>46099</v>
      </c>
      <c r="AL31" s="69">
        <f t="shared" si="1"/>
        <v>4</v>
      </c>
      <c r="AM31" s="49">
        <v>0.79166666666666663</v>
      </c>
      <c r="AN31" s="50">
        <v>0.83333333333333337</v>
      </c>
      <c r="AO31" s="110" t="s">
        <v>419</v>
      </c>
      <c r="AP31" s="48"/>
      <c r="AQ31" s="158"/>
      <c r="AR31" s="159"/>
      <c r="AS31" s="160"/>
      <c r="AT31" s="161"/>
      <c r="AU31" s="228"/>
      <c r="AV31" s="225"/>
      <c r="AW31" s="226"/>
      <c r="AX31" s="226"/>
      <c r="AY31" s="226"/>
      <c r="AZ31" s="227"/>
      <c r="BA31" s="225"/>
      <c r="BB31" s="226"/>
      <c r="BC31" s="226"/>
      <c r="BD31" s="226"/>
      <c r="BE31" s="227"/>
      <c r="BF31" s="225"/>
      <c r="BG31" s="226"/>
      <c r="BH31" s="226"/>
      <c r="BI31" s="226"/>
      <c r="BJ31" s="227"/>
      <c r="BK31" s="225"/>
      <c r="BL31" s="226"/>
      <c r="BM31" s="226"/>
      <c r="BN31" s="226"/>
      <c r="BO31" s="214" t="s">
        <v>247</v>
      </c>
      <c r="BP31" s="224" t="s">
        <v>420</v>
      </c>
      <c r="BQ31" s="214" t="s">
        <v>421</v>
      </c>
      <c r="BR31" s="135" t="s">
        <v>422</v>
      </c>
      <c r="BS31" s="149"/>
      <c r="BT31" s="154"/>
      <c r="BU31" s="155"/>
      <c r="BV31" s="152"/>
      <c r="BW31" s="153"/>
      <c r="BX31" s="165"/>
      <c r="BY31" s="156" t="s">
        <v>147</v>
      </c>
      <c r="BZ31" s="156"/>
      <c r="CA31" s="156"/>
      <c r="CB31" s="166"/>
      <c r="CC31" s="166"/>
      <c r="CD31" s="166"/>
      <c r="CE31" s="100" t="s">
        <v>423</v>
      </c>
      <c r="CF31" s="171" t="s">
        <v>424</v>
      </c>
      <c r="CG31" s="45"/>
      <c r="CH31" s="89"/>
      <c r="CI31" s="52" t="s">
        <v>139</v>
      </c>
      <c r="CJ31" s="52" t="s">
        <v>144</v>
      </c>
      <c r="CK31" s="52" t="s">
        <v>144</v>
      </c>
      <c r="CL31" s="52" t="s">
        <v>144</v>
      </c>
      <c r="CM31" s="52" t="s">
        <v>139</v>
      </c>
      <c r="CN31" s="52" t="s">
        <v>144</v>
      </c>
      <c r="CO31" s="52" t="s">
        <v>144</v>
      </c>
      <c r="CP31" s="52" t="s">
        <v>144</v>
      </c>
      <c r="CQ31" s="52" t="s">
        <v>144</v>
      </c>
      <c r="CR31" s="52" t="s">
        <v>139</v>
      </c>
      <c r="CS31" s="52" t="s">
        <v>144</v>
      </c>
      <c r="CT31" s="52" t="s">
        <v>144</v>
      </c>
      <c r="CU31" s="52" t="s">
        <v>139</v>
      </c>
      <c r="CV31" s="52" t="s">
        <v>144</v>
      </c>
      <c r="CW31" s="52" t="s">
        <v>144</v>
      </c>
      <c r="CX31" s="52" t="s">
        <v>144</v>
      </c>
      <c r="CY31" s="52" t="s">
        <v>144</v>
      </c>
      <c r="CZ31" s="102" t="s">
        <v>144</v>
      </c>
      <c r="DA31" s="149"/>
      <c r="DB31" s="148"/>
      <c r="DC31" s="148"/>
      <c r="DD31" s="148"/>
      <c r="DE31" s="148"/>
      <c r="DF31" s="148"/>
      <c r="DG31" s="168"/>
      <c r="DH31" s="168"/>
      <c r="DI31" s="216"/>
      <c r="DJ31" s="217"/>
      <c r="DK31" s="169"/>
      <c r="DL31" s="195"/>
      <c r="DM31" s="218"/>
      <c r="DN31" s="289" t="s">
        <v>425</v>
      </c>
      <c r="DO31" s="176"/>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row>
    <row r="32" spans="1:149" ht="240" hidden="1" x14ac:dyDescent="0.25">
      <c r="A32" s="138"/>
      <c r="B32" s="127"/>
      <c r="C32" s="47"/>
      <c r="D32" s="47"/>
      <c r="E32" s="136"/>
      <c r="F32" s="52" t="s">
        <v>426</v>
      </c>
      <c r="G32" s="121"/>
      <c r="H32" s="124"/>
      <c r="I32" s="76"/>
      <c r="J32" s="100" t="s">
        <v>427</v>
      </c>
      <c r="K32" s="46" t="s">
        <v>428</v>
      </c>
      <c r="L32" s="46"/>
      <c r="M32" s="45" t="s">
        <v>429</v>
      </c>
      <c r="N32" s="89" t="s">
        <v>430</v>
      </c>
      <c r="O32" s="92" t="s">
        <v>144</v>
      </c>
      <c r="P32" s="102" t="s">
        <v>139</v>
      </c>
      <c r="Q32" s="100" t="s">
        <v>323</v>
      </c>
      <c r="R32" s="68" t="s">
        <v>324</v>
      </c>
      <c r="S32" s="46">
        <v>0</v>
      </c>
      <c r="T32" s="46">
        <v>0</v>
      </c>
      <c r="U32" s="46">
        <v>0</v>
      </c>
      <c r="V32" s="46">
        <v>100</v>
      </c>
      <c r="W32" s="46">
        <v>0</v>
      </c>
      <c r="X32" s="46">
        <v>0</v>
      </c>
      <c r="Y32" s="46">
        <v>0</v>
      </c>
      <c r="Z32" s="46">
        <v>0</v>
      </c>
      <c r="AA32" s="46">
        <v>0</v>
      </c>
      <c r="AB32" s="121">
        <v>100</v>
      </c>
      <c r="AC32" s="52" t="s">
        <v>142</v>
      </c>
      <c r="AD32" s="46" t="s">
        <v>143</v>
      </c>
      <c r="AE32" s="46" t="s">
        <v>144</v>
      </c>
      <c r="AF32" s="46" t="s">
        <v>139</v>
      </c>
      <c r="AG32" s="46" t="s">
        <v>144</v>
      </c>
      <c r="AH32" s="238">
        <v>4</v>
      </c>
      <c r="AI32" s="46">
        <v>40</v>
      </c>
      <c r="AJ32" s="90">
        <f t="shared" ref="AJ32:AJ45" si="2">SUM(AH32*AI32)</f>
        <v>160</v>
      </c>
      <c r="AK32" s="109">
        <v>46100</v>
      </c>
      <c r="AL32" s="69">
        <f t="shared" si="1"/>
        <v>5</v>
      </c>
      <c r="AM32" s="49">
        <v>0.83333333333333337</v>
      </c>
      <c r="AN32" s="50">
        <v>0.91666666666666663</v>
      </c>
      <c r="AO32" s="110" t="s">
        <v>431</v>
      </c>
      <c r="AP32" s="48">
        <v>46107</v>
      </c>
      <c r="AQ32" s="69" t="s">
        <v>160</v>
      </c>
      <c r="AR32" s="49">
        <v>0.83333333333333337</v>
      </c>
      <c r="AS32" s="50">
        <v>0.91666666666666663</v>
      </c>
      <c r="AT32" s="50" t="s">
        <v>431</v>
      </c>
      <c r="AU32" s="109"/>
      <c r="AV32" s="69"/>
      <c r="AW32" s="49"/>
      <c r="AX32" s="50"/>
      <c r="AY32" s="110"/>
      <c r="AZ32" s="48"/>
      <c r="BA32" s="69"/>
      <c r="BB32" s="49"/>
      <c r="BC32" s="50"/>
      <c r="BD32" s="50"/>
      <c r="BE32" s="109"/>
      <c r="BF32" s="69"/>
      <c r="BG32" s="49"/>
      <c r="BH32" s="50"/>
      <c r="BI32" s="110"/>
      <c r="BJ32" s="48"/>
      <c r="BK32" s="69"/>
      <c r="BL32" s="49"/>
      <c r="BM32" s="50"/>
      <c r="BN32" s="50"/>
      <c r="BO32" s="92" t="s">
        <v>288</v>
      </c>
      <c r="BP32" s="53" t="s">
        <v>432</v>
      </c>
      <c r="BQ32" s="46" t="s">
        <v>433</v>
      </c>
      <c r="BR32" s="89" t="s">
        <v>434</v>
      </c>
      <c r="BS32" s="52"/>
      <c r="BT32" s="53"/>
      <c r="BU32" s="46"/>
      <c r="BV32" s="54"/>
      <c r="BW32" s="269">
        <v>100</v>
      </c>
      <c r="BX32" s="212"/>
      <c r="BY32" s="156" t="s">
        <v>147</v>
      </c>
      <c r="BZ32" s="156"/>
      <c r="CA32" s="156"/>
      <c r="CB32" s="44"/>
      <c r="CC32" s="44"/>
      <c r="CD32" s="94"/>
      <c r="CE32" s="100" t="s">
        <v>435</v>
      </c>
      <c r="CF32" s="278" t="s">
        <v>436</v>
      </c>
      <c r="CG32" s="156" t="s">
        <v>437</v>
      </c>
      <c r="CH32" s="280" t="s">
        <v>438</v>
      </c>
      <c r="CI32" s="52" t="s">
        <v>139</v>
      </c>
      <c r="CJ32" s="215" t="s">
        <v>144</v>
      </c>
      <c r="CK32" s="215" t="s">
        <v>144</v>
      </c>
      <c r="CL32" s="215" t="s">
        <v>139</v>
      </c>
      <c r="CM32" s="215" t="s">
        <v>144</v>
      </c>
      <c r="CN32" s="215" t="s">
        <v>144</v>
      </c>
      <c r="CO32" s="215" t="s">
        <v>144</v>
      </c>
      <c r="CP32" s="215" t="s">
        <v>144</v>
      </c>
      <c r="CQ32" s="215" t="s">
        <v>144</v>
      </c>
      <c r="CR32" s="215" t="s">
        <v>144</v>
      </c>
      <c r="CS32" s="215" t="s">
        <v>144</v>
      </c>
      <c r="CT32" s="215" t="s">
        <v>144</v>
      </c>
      <c r="CU32" s="215" t="s">
        <v>144</v>
      </c>
      <c r="CV32" s="215" t="s">
        <v>144</v>
      </c>
      <c r="CW32" s="215" t="s">
        <v>144</v>
      </c>
      <c r="CX32" s="215" t="s">
        <v>144</v>
      </c>
      <c r="CY32" s="215" t="s">
        <v>144</v>
      </c>
      <c r="CZ32" s="198" t="s">
        <v>144</v>
      </c>
      <c r="DA32" s="149"/>
      <c r="DB32" s="148"/>
      <c r="DC32" s="148"/>
      <c r="DD32" s="148"/>
      <c r="DE32" s="148"/>
      <c r="DF32" s="148"/>
      <c r="DG32" s="168"/>
      <c r="DH32" s="168"/>
      <c r="DI32" s="216"/>
      <c r="DJ32" s="217"/>
      <c r="DK32" s="169"/>
      <c r="DL32" s="195"/>
      <c r="DM32" s="218"/>
      <c r="DN32" s="219" t="s">
        <v>439</v>
      </c>
      <c r="DO32" s="176"/>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row>
    <row r="33" spans="1:149" ht="195" hidden="1" x14ac:dyDescent="0.25">
      <c r="A33" s="138"/>
      <c r="B33" s="127"/>
      <c r="C33" s="47"/>
      <c r="D33" s="47"/>
      <c r="E33" s="136"/>
      <c r="F33" s="92" t="s">
        <v>440</v>
      </c>
      <c r="G33" s="121"/>
      <c r="H33" s="43"/>
      <c r="I33" s="89"/>
      <c r="J33" s="175"/>
      <c r="K33" s="469" t="s">
        <v>441</v>
      </c>
      <c r="L33" s="446" t="s">
        <v>147</v>
      </c>
      <c r="M33" s="446" t="s">
        <v>442</v>
      </c>
      <c r="N33" s="444" t="s">
        <v>443</v>
      </c>
      <c r="O33" s="500" t="s">
        <v>144</v>
      </c>
      <c r="P33" s="501" t="s">
        <v>139</v>
      </c>
      <c r="Q33" s="445" t="s">
        <v>158</v>
      </c>
      <c r="R33" s="474" t="s">
        <v>159</v>
      </c>
      <c r="S33" s="446" t="s">
        <v>147</v>
      </c>
      <c r="T33" s="447">
        <v>100</v>
      </c>
      <c r="U33" s="446" t="s">
        <v>147</v>
      </c>
      <c r="V33" s="446" t="s">
        <v>147</v>
      </c>
      <c r="W33" s="446" t="s">
        <v>147</v>
      </c>
      <c r="X33" s="446" t="s">
        <v>147</v>
      </c>
      <c r="Y33" s="446" t="s">
        <v>147</v>
      </c>
      <c r="Z33" s="446" t="s">
        <v>147</v>
      </c>
      <c r="AA33" s="446" t="s">
        <v>147</v>
      </c>
      <c r="AB33" s="448">
        <v>100</v>
      </c>
      <c r="AC33" s="449" t="s">
        <v>444</v>
      </c>
      <c r="AD33" s="471" t="s">
        <v>143</v>
      </c>
      <c r="AE33" s="447" t="s">
        <v>139</v>
      </c>
      <c r="AF33" s="446" t="s">
        <v>147</v>
      </c>
      <c r="AG33" s="446" t="s">
        <v>147</v>
      </c>
      <c r="AH33" s="446">
        <v>1</v>
      </c>
      <c r="AI33" s="446" t="s">
        <v>147</v>
      </c>
      <c r="AJ33" s="450">
        <v>1</v>
      </c>
      <c r="AK33" s="451">
        <v>46106</v>
      </c>
      <c r="AL33" s="452" t="s">
        <v>147</v>
      </c>
      <c r="AM33" s="453">
        <v>0.46875</v>
      </c>
      <c r="AN33" s="454">
        <v>0.52083333333333337</v>
      </c>
      <c r="AO33" s="455" t="s">
        <v>445</v>
      </c>
      <c r="AP33" s="457"/>
      <c r="AQ33" s="452"/>
      <c r="AR33" s="446"/>
      <c r="AS33" s="459"/>
      <c r="AT33" s="460"/>
      <c r="AU33" s="445"/>
      <c r="AV33" s="452"/>
      <c r="AW33" s="446"/>
      <c r="AX33" s="459"/>
      <c r="AY33" s="460"/>
      <c r="AZ33" s="449"/>
      <c r="BA33" s="452"/>
      <c r="BB33" s="446"/>
      <c r="BC33" s="459"/>
      <c r="BD33" s="460"/>
      <c r="BE33" s="445"/>
      <c r="BF33" s="452"/>
      <c r="BG33" s="446"/>
      <c r="BH33" s="459"/>
      <c r="BI33" s="460"/>
      <c r="BJ33" s="449"/>
      <c r="BK33" s="452"/>
      <c r="BL33" s="446" t="s">
        <v>147</v>
      </c>
      <c r="BM33" s="459" t="s">
        <v>147</v>
      </c>
      <c r="BN33" s="461" t="s">
        <v>147</v>
      </c>
      <c r="BO33" s="456" t="s">
        <v>446</v>
      </c>
      <c r="BP33" s="457" t="s">
        <v>447</v>
      </c>
      <c r="BQ33" s="457" t="s">
        <v>448</v>
      </c>
      <c r="BR33" s="458" t="s">
        <v>449</v>
      </c>
      <c r="BS33" s="446" t="s">
        <v>147</v>
      </c>
      <c r="BT33" s="446" t="s">
        <v>147</v>
      </c>
      <c r="BU33" s="446" t="s">
        <v>147</v>
      </c>
      <c r="BV33" s="444" t="s">
        <v>147</v>
      </c>
      <c r="BW33" s="446"/>
      <c r="BX33" s="444"/>
      <c r="BY33" s="443" t="s">
        <v>147</v>
      </c>
      <c r="BZ33" s="446" t="s">
        <v>147</v>
      </c>
      <c r="CA33" s="446" t="s">
        <v>147</v>
      </c>
      <c r="CB33" s="446" t="s">
        <v>147</v>
      </c>
      <c r="CC33" s="446" t="s">
        <v>147</v>
      </c>
      <c r="CD33" s="446" t="s">
        <v>147</v>
      </c>
      <c r="CE33" s="456" t="s">
        <v>450</v>
      </c>
      <c r="CF33" s="410" t="s">
        <v>451</v>
      </c>
      <c r="CG33" s="457" t="s">
        <v>147</v>
      </c>
      <c r="CH33" s="458" t="s">
        <v>147</v>
      </c>
      <c r="CI33" s="443" t="s">
        <v>147</v>
      </c>
      <c r="CJ33" s="446" t="s">
        <v>147</v>
      </c>
      <c r="CK33" s="446" t="s">
        <v>147</v>
      </c>
      <c r="CL33" s="446" t="s">
        <v>147</v>
      </c>
      <c r="CM33" s="446" t="s">
        <v>147</v>
      </c>
      <c r="CN33" s="446" t="s">
        <v>147</v>
      </c>
      <c r="CO33" s="446" t="s">
        <v>147</v>
      </c>
      <c r="CP33" s="446" t="s">
        <v>147</v>
      </c>
      <c r="CQ33" s="446" t="s">
        <v>147</v>
      </c>
      <c r="CR33" s="446" t="s">
        <v>147</v>
      </c>
      <c r="CS33" s="446" t="s">
        <v>147</v>
      </c>
      <c r="CT33" s="446" t="s">
        <v>147</v>
      </c>
      <c r="CU33" s="446" t="s">
        <v>147</v>
      </c>
      <c r="CV33" s="446" t="s">
        <v>147</v>
      </c>
      <c r="CW33" s="446" t="s">
        <v>147</v>
      </c>
      <c r="CX33" s="446" t="s">
        <v>147</v>
      </c>
      <c r="CY33" s="446" t="s">
        <v>147</v>
      </c>
      <c r="CZ33" s="462" t="s">
        <v>147</v>
      </c>
      <c r="DA33" s="445" t="s">
        <v>147</v>
      </c>
      <c r="DB33" s="463" t="s">
        <v>147</v>
      </c>
      <c r="DC33" s="463" t="s">
        <v>147</v>
      </c>
      <c r="DD33" s="463" t="s">
        <v>147</v>
      </c>
      <c r="DE33" s="463" t="s">
        <v>147</v>
      </c>
      <c r="DF33" s="463" t="s">
        <v>147</v>
      </c>
      <c r="DG33" s="463" t="s">
        <v>147</v>
      </c>
      <c r="DH33" s="463" t="s">
        <v>147</v>
      </c>
      <c r="DI33" s="464" t="s">
        <v>147</v>
      </c>
      <c r="DJ33" s="465" t="s">
        <v>147</v>
      </c>
      <c r="DK33" s="463" t="s">
        <v>147</v>
      </c>
      <c r="DL33" s="466" t="s">
        <v>147</v>
      </c>
      <c r="DM33" s="467" t="s">
        <v>147</v>
      </c>
      <c r="DN33" s="420" t="s">
        <v>452</v>
      </c>
      <c r="DO33" s="176"/>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row>
    <row r="34" spans="1:149" ht="165" x14ac:dyDescent="0.25">
      <c r="A34" s="138"/>
      <c r="B34" s="146"/>
      <c r="C34" s="47"/>
      <c r="D34" s="47"/>
      <c r="E34" s="147"/>
      <c r="F34" s="92" t="s">
        <v>440</v>
      </c>
      <c r="G34" s="121"/>
      <c r="H34" s="43"/>
      <c r="I34" s="89"/>
      <c r="J34" s="175"/>
      <c r="K34" s="469" t="s">
        <v>453</v>
      </c>
      <c r="L34" s="446" t="s">
        <v>147</v>
      </c>
      <c r="M34" s="446" t="s">
        <v>454</v>
      </c>
      <c r="N34" s="444" t="s">
        <v>455</v>
      </c>
      <c r="O34" s="500" t="s">
        <v>139</v>
      </c>
      <c r="P34" s="501" t="s">
        <v>139</v>
      </c>
      <c r="Q34" s="445" t="s">
        <v>140</v>
      </c>
      <c r="R34" s="509" t="s">
        <v>141</v>
      </c>
      <c r="S34" s="447">
        <v>100</v>
      </c>
      <c r="T34" s="446" t="s">
        <v>147</v>
      </c>
      <c r="U34" s="446" t="s">
        <v>147</v>
      </c>
      <c r="V34" s="446" t="s">
        <v>147</v>
      </c>
      <c r="W34" s="446" t="s">
        <v>147</v>
      </c>
      <c r="X34" s="446" t="s">
        <v>147</v>
      </c>
      <c r="Y34" s="446" t="s">
        <v>147</v>
      </c>
      <c r="Z34" s="446" t="s">
        <v>147</v>
      </c>
      <c r="AA34" s="446" t="s">
        <v>147</v>
      </c>
      <c r="AB34" s="448">
        <v>100</v>
      </c>
      <c r="AC34" s="449" t="s">
        <v>147</v>
      </c>
      <c r="AD34" s="471" t="s">
        <v>143</v>
      </c>
      <c r="AE34" s="447" t="s">
        <v>139</v>
      </c>
      <c r="AF34" s="446" t="s">
        <v>147</v>
      </c>
      <c r="AG34" s="446" t="s">
        <v>147</v>
      </c>
      <c r="AH34" s="446">
        <v>1</v>
      </c>
      <c r="AI34" s="446" t="s">
        <v>147</v>
      </c>
      <c r="AJ34" s="450">
        <v>1</v>
      </c>
      <c r="AK34" s="451">
        <v>46126</v>
      </c>
      <c r="AL34" s="452" t="s">
        <v>147</v>
      </c>
      <c r="AM34" s="453">
        <v>0.48958333333333331</v>
      </c>
      <c r="AN34" s="454">
        <v>0.53125</v>
      </c>
      <c r="AO34" s="455" t="s">
        <v>445</v>
      </c>
      <c r="AP34" s="457"/>
      <c r="AQ34" s="452"/>
      <c r="AR34" s="446"/>
      <c r="AS34" s="459"/>
      <c r="AT34" s="460"/>
      <c r="AU34" s="445"/>
      <c r="AV34" s="452"/>
      <c r="AW34" s="446"/>
      <c r="AX34" s="459"/>
      <c r="AY34" s="460"/>
      <c r="AZ34" s="449"/>
      <c r="BA34" s="452"/>
      <c r="BB34" s="446"/>
      <c r="BC34" s="459"/>
      <c r="BD34" s="460"/>
      <c r="BE34" s="445"/>
      <c r="BF34" s="452"/>
      <c r="BG34" s="446"/>
      <c r="BH34" s="459"/>
      <c r="BI34" s="460"/>
      <c r="BJ34" s="449"/>
      <c r="BK34" s="452"/>
      <c r="BL34" s="446" t="s">
        <v>147</v>
      </c>
      <c r="BM34" s="459" t="s">
        <v>147</v>
      </c>
      <c r="BN34" s="461" t="s">
        <v>147</v>
      </c>
      <c r="BO34" s="456" t="s">
        <v>446</v>
      </c>
      <c r="BP34" s="457" t="s">
        <v>456</v>
      </c>
      <c r="BQ34" s="457" t="s">
        <v>457</v>
      </c>
      <c r="BR34" s="458" t="s">
        <v>458</v>
      </c>
      <c r="BS34" s="446" t="s">
        <v>147</v>
      </c>
      <c r="BT34" s="446" t="s">
        <v>147</v>
      </c>
      <c r="BU34" s="446" t="s">
        <v>147</v>
      </c>
      <c r="BV34" s="444" t="s">
        <v>147</v>
      </c>
      <c r="BW34" s="446"/>
      <c r="BX34" s="444"/>
      <c r="BY34" s="443"/>
      <c r="BZ34" s="446"/>
      <c r="CA34" s="446" t="s">
        <v>147</v>
      </c>
      <c r="CB34" s="446" t="s">
        <v>147</v>
      </c>
      <c r="CC34" s="446" t="s">
        <v>147</v>
      </c>
      <c r="CD34" s="446" t="s">
        <v>147</v>
      </c>
      <c r="CE34" s="456" t="s">
        <v>450</v>
      </c>
      <c r="CF34" s="410" t="s">
        <v>451</v>
      </c>
      <c r="CG34" s="457" t="s">
        <v>147</v>
      </c>
      <c r="CH34" s="458" t="s">
        <v>147</v>
      </c>
      <c r="CI34" s="443" t="s">
        <v>147</v>
      </c>
      <c r="CJ34" s="446" t="s">
        <v>147</v>
      </c>
      <c r="CK34" s="446" t="s">
        <v>147</v>
      </c>
      <c r="CL34" s="446" t="s">
        <v>147</v>
      </c>
      <c r="CM34" s="446" t="s">
        <v>147</v>
      </c>
      <c r="CN34" s="446" t="s">
        <v>147</v>
      </c>
      <c r="CO34" s="446" t="s">
        <v>147</v>
      </c>
      <c r="CP34" s="446" t="s">
        <v>147</v>
      </c>
      <c r="CQ34" s="446" t="s">
        <v>147</v>
      </c>
      <c r="CR34" s="446" t="s">
        <v>147</v>
      </c>
      <c r="CS34" s="446" t="s">
        <v>147</v>
      </c>
      <c r="CT34" s="446" t="s">
        <v>147</v>
      </c>
      <c r="CU34" s="446" t="s">
        <v>147</v>
      </c>
      <c r="CV34" s="446" t="s">
        <v>147</v>
      </c>
      <c r="CW34" s="446" t="s">
        <v>147</v>
      </c>
      <c r="CX34" s="446" t="s">
        <v>147</v>
      </c>
      <c r="CY34" s="446" t="s">
        <v>147</v>
      </c>
      <c r="CZ34" s="462" t="s">
        <v>147</v>
      </c>
      <c r="DA34" s="445" t="s">
        <v>147</v>
      </c>
      <c r="DB34" s="463" t="s">
        <v>147</v>
      </c>
      <c r="DC34" s="463" t="s">
        <v>147</v>
      </c>
      <c r="DD34" s="463" t="s">
        <v>147</v>
      </c>
      <c r="DE34" s="463" t="s">
        <v>147</v>
      </c>
      <c r="DF34" s="463" t="s">
        <v>147</v>
      </c>
      <c r="DG34" s="463" t="s">
        <v>147</v>
      </c>
      <c r="DH34" s="463" t="s">
        <v>147</v>
      </c>
      <c r="DI34" s="464" t="s">
        <v>147</v>
      </c>
      <c r="DJ34" s="465" t="s">
        <v>147</v>
      </c>
      <c r="DK34" s="463" t="s">
        <v>147</v>
      </c>
      <c r="DL34" s="466" t="s">
        <v>147</v>
      </c>
      <c r="DM34" s="467" t="s">
        <v>147</v>
      </c>
      <c r="DN34" s="420" t="s">
        <v>459</v>
      </c>
      <c r="DO34" s="176"/>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row>
    <row r="35" spans="1:149" ht="345" x14ac:dyDescent="0.25">
      <c r="A35" s="138"/>
      <c r="B35" s="146"/>
      <c r="C35" s="47"/>
      <c r="D35" s="47"/>
      <c r="E35" s="147"/>
      <c r="F35" s="92" t="s">
        <v>460</v>
      </c>
      <c r="G35" s="121"/>
      <c r="H35" s="43"/>
      <c r="I35" s="89"/>
      <c r="J35" s="175"/>
      <c r="K35" s="469" t="s">
        <v>461</v>
      </c>
      <c r="L35" s="446" t="s">
        <v>147</v>
      </c>
      <c r="M35" s="446" t="s">
        <v>462</v>
      </c>
      <c r="N35" s="444" t="s">
        <v>463</v>
      </c>
      <c r="O35" s="500" t="s">
        <v>139</v>
      </c>
      <c r="P35" s="501" t="s">
        <v>139</v>
      </c>
      <c r="Q35" s="445" t="s">
        <v>464</v>
      </c>
      <c r="R35" s="474" t="s">
        <v>159</v>
      </c>
      <c r="S35" s="446" t="s">
        <v>147</v>
      </c>
      <c r="T35" s="446" t="s">
        <v>147</v>
      </c>
      <c r="U35" s="446" t="s">
        <v>147</v>
      </c>
      <c r="V35" s="446" t="s">
        <v>147</v>
      </c>
      <c r="W35" s="446" t="s">
        <v>147</v>
      </c>
      <c r="X35" s="447">
        <v>40</v>
      </c>
      <c r="Y35" s="446" t="s">
        <v>147</v>
      </c>
      <c r="Z35" s="447">
        <v>60</v>
      </c>
      <c r="AA35" s="446" t="s">
        <v>147</v>
      </c>
      <c r="AB35" s="448">
        <v>100</v>
      </c>
      <c r="AC35" s="449" t="s">
        <v>147</v>
      </c>
      <c r="AD35" s="471" t="s">
        <v>143</v>
      </c>
      <c r="AE35" s="447" t="s">
        <v>139</v>
      </c>
      <c r="AF35" s="446" t="s">
        <v>147</v>
      </c>
      <c r="AG35" s="446" t="s">
        <v>147</v>
      </c>
      <c r="AH35" s="446">
        <v>1.5</v>
      </c>
      <c r="AI35" s="446">
        <v>80</v>
      </c>
      <c r="AJ35" s="450" t="s">
        <v>147</v>
      </c>
      <c r="AK35" s="451">
        <v>46120</v>
      </c>
      <c r="AL35" s="452" t="s">
        <v>147</v>
      </c>
      <c r="AM35" s="453">
        <v>0.59027777777777779</v>
      </c>
      <c r="AN35" s="454">
        <v>0.65277777777777779</v>
      </c>
      <c r="AO35" s="455" t="s">
        <v>1090</v>
      </c>
      <c r="AP35" s="457"/>
      <c r="AQ35" s="452"/>
      <c r="AR35" s="446"/>
      <c r="AS35" s="459"/>
      <c r="AT35" s="460"/>
      <c r="AU35" s="445"/>
      <c r="AV35" s="452"/>
      <c r="AW35" s="446"/>
      <c r="AX35" s="459"/>
      <c r="AY35" s="460"/>
      <c r="AZ35" s="449"/>
      <c r="BA35" s="452"/>
      <c r="BB35" s="446"/>
      <c r="BC35" s="459"/>
      <c r="BD35" s="460"/>
      <c r="BE35" s="445"/>
      <c r="BF35" s="452"/>
      <c r="BG35" s="446"/>
      <c r="BH35" s="459"/>
      <c r="BI35" s="460"/>
      <c r="BJ35" s="449"/>
      <c r="BK35" s="452"/>
      <c r="BL35" s="446"/>
      <c r="BM35" s="459"/>
      <c r="BN35" s="461" t="s">
        <v>147</v>
      </c>
      <c r="BO35" s="456" t="s">
        <v>465</v>
      </c>
      <c r="BP35" s="457" t="s">
        <v>466</v>
      </c>
      <c r="BQ35" s="457" t="s">
        <v>467</v>
      </c>
      <c r="BR35" s="458" t="s">
        <v>468</v>
      </c>
      <c r="BS35" s="446" t="s">
        <v>147</v>
      </c>
      <c r="BT35" s="446" t="s">
        <v>147</v>
      </c>
      <c r="BU35" s="446" t="s">
        <v>147</v>
      </c>
      <c r="BV35" s="444" t="s">
        <v>147</v>
      </c>
      <c r="BW35" s="446"/>
      <c r="BX35" s="444"/>
      <c r="BY35" s="444"/>
      <c r="BZ35" s="443"/>
      <c r="CA35" s="446" t="s">
        <v>147</v>
      </c>
      <c r="CB35" s="446" t="s">
        <v>147</v>
      </c>
      <c r="CC35" s="446" t="s">
        <v>147</v>
      </c>
      <c r="CD35" s="446" t="s">
        <v>147</v>
      </c>
      <c r="CE35" s="456" t="s">
        <v>469</v>
      </c>
      <c r="CF35" s="410" t="s">
        <v>470</v>
      </c>
      <c r="CG35" s="457" t="s">
        <v>147</v>
      </c>
      <c r="CH35" s="458" t="s">
        <v>147</v>
      </c>
      <c r="CI35" s="443" t="s">
        <v>147</v>
      </c>
      <c r="CJ35" s="446" t="s">
        <v>147</v>
      </c>
      <c r="CK35" s="446" t="s">
        <v>147</v>
      </c>
      <c r="CL35" s="446" t="s">
        <v>147</v>
      </c>
      <c r="CM35" s="446" t="s">
        <v>147</v>
      </c>
      <c r="CN35" s="446" t="s">
        <v>147</v>
      </c>
      <c r="CO35" s="446" t="s">
        <v>147</v>
      </c>
      <c r="CP35" s="446" t="s">
        <v>147</v>
      </c>
      <c r="CQ35" s="446" t="s">
        <v>147</v>
      </c>
      <c r="CR35" s="446" t="s">
        <v>147</v>
      </c>
      <c r="CS35" s="446" t="s">
        <v>147</v>
      </c>
      <c r="CT35" s="446" t="s">
        <v>147</v>
      </c>
      <c r="CU35" s="446" t="s">
        <v>147</v>
      </c>
      <c r="CV35" s="446" t="s">
        <v>147</v>
      </c>
      <c r="CW35" s="446" t="s">
        <v>147</v>
      </c>
      <c r="CX35" s="446" t="s">
        <v>147</v>
      </c>
      <c r="CY35" s="446" t="s">
        <v>147</v>
      </c>
      <c r="CZ35" s="462" t="s">
        <v>147</v>
      </c>
      <c r="DA35" s="445" t="s">
        <v>147</v>
      </c>
      <c r="DB35" s="463" t="s">
        <v>147</v>
      </c>
      <c r="DC35" s="463" t="s">
        <v>147</v>
      </c>
      <c r="DD35" s="463" t="s">
        <v>147</v>
      </c>
      <c r="DE35" s="463" t="s">
        <v>147</v>
      </c>
      <c r="DF35" s="463" t="s">
        <v>147</v>
      </c>
      <c r="DG35" s="463" t="s">
        <v>147</v>
      </c>
      <c r="DH35" s="463" t="s">
        <v>147</v>
      </c>
      <c r="DI35" s="464" t="s">
        <v>147</v>
      </c>
      <c r="DJ35" s="465" t="s">
        <v>147</v>
      </c>
      <c r="DK35" s="463" t="s">
        <v>147</v>
      </c>
      <c r="DL35" s="466" t="s">
        <v>147</v>
      </c>
      <c r="DM35" s="467" t="s">
        <v>147</v>
      </c>
      <c r="DN35" s="420" t="s">
        <v>471</v>
      </c>
      <c r="DO35" s="176"/>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row>
    <row r="36" spans="1:149" ht="195" x14ac:dyDescent="0.25">
      <c r="A36" s="138"/>
      <c r="B36" s="127"/>
      <c r="C36" s="47"/>
      <c r="D36" s="47"/>
      <c r="E36" s="136"/>
      <c r="F36" s="92" t="s">
        <v>472</v>
      </c>
      <c r="G36" s="121"/>
      <c r="H36" s="43"/>
      <c r="I36" s="89"/>
      <c r="J36" s="100"/>
      <c r="K36" s="469" t="s">
        <v>473</v>
      </c>
      <c r="L36" s="446" t="s">
        <v>147</v>
      </c>
      <c r="M36" s="446" t="s">
        <v>474</v>
      </c>
      <c r="N36" s="444" t="s">
        <v>475</v>
      </c>
      <c r="O36" s="500" t="s">
        <v>139</v>
      </c>
      <c r="P36" s="501" t="s">
        <v>139</v>
      </c>
      <c r="Q36" s="445" t="s">
        <v>476</v>
      </c>
      <c r="R36" s="509" t="s">
        <v>141</v>
      </c>
      <c r="S36" s="447">
        <v>30</v>
      </c>
      <c r="T36" s="446" t="s">
        <v>147</v>
      </c>
      <c r="U36" s="447">
        <v>30</v>
      </c>
      <c r="V36" s="446" t="s">
        <v>147</v>
      </c>
      <c r="W36" s="446" t="s">
        <v>147</v>
      </c>
      <c r="X36" s="447">
        <v>40</v>
      </c>
      <c r="Y36" s="446" t="s">
        <v>147</v>
      </c>
      <c r="Z36" s="446" t="s">
        <v>147</v>
      </c>
      <c r="AA36" s="446" t="s">
        <v>147</v>
      </c>
      <c r="AB36" s="448">
        <v>100</v>
      </c>
      <c r="AC36" s="449" t="s">
        <v>477</v>
      </c>
      <c r="AD36" s="446" t="s">
        <v>348</v>
      </c>
      <c r="AE36" s="447" t="s">
        <v>478</v>
      </c>
      <c r="AF36" s="446" t="s">
        <v>147</v>
      </c>
      <c r="AG36" s="446" t="s">
        <v>147</v>
      </c>
      <c r="AH36" s="446">
        <v>2</v>
      </c>
      <c r="AI36" s="446">
        <v>30</v>
      </c>
      <c r="AJ36" s="450" t="s">
        <v>147</v>
      </c>
      <c r="AK36" s="451">
        <v>46126</v>
      </c>
      <c r="AL36" s="452" t="s">
        <v>147</v>
      </c>
      <c r="AM36" s="453">
        <v>0.64583333333333337</v>
      </c>
      <c r="AN36" s="454">
        <v>0.72916666666666663</v>
      </c>
      <c r="AO36" s="455" t="s">
        <v>445</v>
      </c>
      <c r="AP36" s="457"/>
      <c r="AQ36" s="452"/>
      <c r="AR36" s="446"/>
      <c r="AS36" s="459"/>
      <c r="AT36" s="460"/>
      <c r="AU36" s="445"/>
      <c r="AV36" s="452"/>
      <c r="AW36" s="446"/>
      <c r="AX36" s="459"/>
      <c r="AY36" s="460"/>
      <c r="AZ36" s="449"/>
      <c r="BA36" s="452"/>
      <c r="BB36" s="446"/>
      <c r="BC36" s="459"/>
      <c r="BD36" s="460"/>
      <c r="BE36" s="445"/>
      <c r="BF36" s="452"/>
      <c r="BG36" s="446"/>
      <c r="BH36" s="459"/>
      <c r="BI36" s="460"/>
      <c r="BJ36" s="449"/>
      <c r="BK36" s="452"/>
      <c r="BL36" s="446"/>
      <c r="BM36" s="459"/>
      <c r="BN36" s="461" t="s">
        <v>147</v>
      </c>
      <c r="BO36" s="456" t="s">
        <v>173</v>
      </c>
      <c r="BP36" s="457" t="s">
        <v>479</v>
      </c>
      <c r="BQ36" s="457" t="s">
        <v>480</v>
      </c>
      <c r="BR36" s="458" t="s">
        <v>481</v>
      </c>
      <c r="BS36" s="446" t="s">
        <v>147</v>
      </c>
      <c r="BT36" s="446" t="s">
        <v>147</v>
      </c>
      <c r="BU36" s="446" t="s">
        <v>147</v>
      </c>
      <c r="BV36" s="444" t="s">
        <v>147</v>
      </c>
      <c r="BW36" s="446"/>
      <c r="BX36" s="444"/>
      <c r="BY36" s="443" t="s">
        <v>147</v>
      </c>
      <c r="BZ36" s="446" t="s">
        <v>147</v>
      </c>
      <c r="CA36" s="446" t="s">
        <v>147</v>
      </c>
      <c r="CB36" s="446" t="s">
        <v>147</v>
      </c>
      <c r="CC36" s="446" t="s">
        <v>147</v>
      </c>
      <c r="CD36" s="446" t="s">
        <v>147</v>
      </c>
      <c r="CE36" s="456" t="s">
        <v>482</v>
      </c>
      <c r="CF36" s="410" t="s">
        <v>483</v>
      </c>
      <c r="CG36" s="457" t="s">
        <v>484</v>
      </c>
      <c r="CH36" s="458" t="s">
        <v>485</v>
      </c>
      <c r="CI36" s="443" t="s">
        <v>147</v>
      </c>
      <c r="CJ36" s="446" t="s">
        <v>147</v>
      </c>
      <c r="CK36" s="446" t="s">
        <v>147</v>
      </c>
      <c r="CL36" s="446" t="s">
        <v>147</v>
      </c>
      <c r="CM36" s="446" t="s">
        <v>147</v>
      </c>
      <c r="CN36" s="446" t="s">
        <v>147</v>
      </c>
      <c r="CO36" s="446" t="s">
        <v>147</v>
      </c>
      <c r="CP36" s="446" t="s">
        <v>147</v>
      </c>
      <c r="CQ36" s="446" t="s">
        <v>147</v>
      </c>
      <c r="CR36" s="446" t="s">
        <v>147</v>
      </c>
      <c r="CS36" s="446" t="s">
        <v>147</v>
      </c>
      <c r="CT36" s="446" t="s">
        <v>147</v>
      </c>
      <c r="CU36" s="446" t="s">
        <v>147</v>
      </c>
      <c r="CV36" s="446" t="s">
        <v>147</v>
      </c>
      <c r="CW36" s="446" t="s">
        <v>147</v>
      </c>
      <c r="CX36" s="446" t="s">
        <v>147</v>
      </c>
      <c r="CY36" s="446" t="s">
        <v>147</v>
      </c>
      <c r="CZ36" s="462" t="s">
        <v>147</v>
      </c>
      <c r="DA36" s="445" t="s">
        <v>147</v>
      </c>
      <c r="DB36" s="463" t="s">
        <v>147</v>
      </c>
      <c r="DC36" s="463" t="s">
        <v>147</v>
      </c>
      <c r="DD36" s="463" t="s">
        <v>147</v>
      </c>
      <c r="DE36" s="463" t="s">
        <v>147</v>
      </c>
      <c r="DF36" s="463" t="s">
        <v>147</v>
      </c>
      <c r="DG36" s="463" t="s">
        <v>147</v>
      </c>
      <c r="DH36" s="463" t="s">
        <v>147</v>
      </c>
      <c r="DI36" s="464" t="s">
        <v>147</v>
      </c>
      <c r="DJ36" s="465" t="s">
        <v>147</v>
      </c>
      <c r="DK36" s="463" t="s">
        <v>147</v>
      </c>
      <c r="DL36" s="466" t="s">
        <v>147</v>
      </c>
      <c r="DM36" s="467" t="s">
        <v>147</v>
      </c>
      <c r="DN36" s="420" t="s">
        <v>1091</v>
      </c>
      <c r="DO36" s="176"/>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row>
    <row r="37" spans="1:149" s="176" customFormat="1" ht="375" x14ac:dyDescent="0.25">
      <c r="A37" s="512"/>
      <c r="B37" s="127"/>
      <c r="C37" s="47"/>
      <c r="D37" s="47"/>
      <c r="E37" s="136"/>
      <c r="F37" s="92" t="s">
        <v>486</v>
      </c>
      <c r="G37" s="121"/>
      <c r="H37" s="43"/>
      <c r="I37" s="89"/>
      <c r="J37" s="100"/>
      <c r="K37" s="469" t="s">
        <v>487</v>
      </c>
      <c r="L37" s="446" t="s">
        <v>147</v>
      </c>
      <c r="M37" s="381" t="s">
        <v>488</v>
      </c>
      <c r="N37" s="444" t="s">
        <v>489</v>
      </c>
      <c r="O37" s="510" t="s">
        <v>139</v>
      </c>
      <c r="P37" s="511" t="s">
        <v>139</v>
      </c>
      <c r="Q37" s="445" t="s">
        <v>464</v>
      </c>
      <c r="R37" s="509" t="s">
        <v>159</v>
      </c>
      <c r="S37" s="447">
        <v>30</v>
      </c>
      <c r="T37" s="447">
        <v>20</v>
      </c>
      <c r="U37" s="446" t="s">
        <v>147</v>
      </c>
      <c r="V37" s="446" t="s">
        <v>147</v>
      </c>
      <c r="W37" s="446" t="s">
        <v>147</v>
      </c>
      <c r="X37" s="446" t="s">
        <v>147</v>
      </c>
      <c r="Y37" s="446" t="s">
        <v>147</v>
      </c>
      <c r="Z37" s="446" t="s">
        <v>147</v>
      </c>
      <c r="AA37" s="447">
        <v>50</v>
      </c>
      <c r="AB37" s="448">
        <v>100</v>
      </c>
      <c r="AC37" s="449" t="s">
        <v>147</v>
      </c>
      <c r="AD37" s="446" t="s">
        <v>490</v>
      </c>
      <c r="AE37" s="447" t="s">
        <v>139</v>
      </c>
      <c r="AF37" s="447" t="s">
        <v>139</v>
      </c>
      <c r="AG37" s="447" t="s">
        <v>139</v>
      </c>
      <c r="AH37" s="446">
        <v>1</v>
      </c>
      <c r="AI37" s="446">
        <v>60</v>
      </c>
      <c r="AJ37" s="450" t="s">
        <v>147</v>
      </c>
      <c r="AK37" s="451">
        <v>46122</v>
      </c>
      <c r="AL37" s="452" t="s">
        <v>147</v>
      </c>
      <c r="AM37" s="453">
        <v>0.5</v>
      </c>
      <c r="AN37" s="454">
        <v>0.54166666666666663</v>
      </c>
      <c r="AO37" s="455" t="s">
        <v>491</v>
      </c>
      <c r="AP37" s="457"/>
      <c r="AQ37" s="452"/>
      <c r="AR37" s="446"/>
      <c r="AS37" s="459"/>
      <c r="AT37" s="460"/>
      <c r="AU37" s="445"/>
      <c r="AV37" s="452"/>
      <c r="AW37" s="446"/>
      <c r="AX37" s="459"/>
      <c r="AY37" s="460"/>
      <c r="AZ37" s="449"/>
      <c r="BA37" s="452"/>
      <c r="BB37" s="446"/>
      <c r="BC37" s="459"/>
      <c r="BD37" s="460"/>
      <c r="BE37" s="445"/>
      <c r="BF37" s="452"/>
      <c r="BG37" s="446"/>
      <c r="BH37" s="459"/>
      <c r="BI37" s="460"/>
      <c r="BJ37" s="449"/>
      <c r="BK37" s="452"/>
      <c r="BL37" s="446"/>
      <c r="BM37" s="459" t="s">
        <v>147</v>
      </c>
      <c r="BN37" s="461" t="s">
        <v>147</v>
      </c>
      <c r="BO37" s="456" t="s">
        <v>247</v>
      </c>
      <c r="BP37" s="457" t="s">
        <v>492</v>
      </c>
      <c r="BQ37" s="457" t="s">
        <v>493</v>
      </c>
      <c r="BR37" s="458" t="s">
        <v>494</v>
      </c>
      <c r="BS37" s="446" t="s">
        <v>495</v>
      </c>
      <c r="BT37" s="446" t="s">
        <v>496</v>
      </c>
      <c r="BU37" s="446" t="s">
        <v>497</v>
      </c>
      <c r="BV37" s="444" t="s">
        <v>498</v>
      </c>
      <c r="BW37" s="446"/>
      <c r="BX37" s="444"/>
      <c r="BY37" s="443" t="s">
        <v>147</v>
      </c>
      <c r="BZ37" s="446" t="s">
        <v>147</v>
      </c>
      <c r="CA37" s="446" t="s">
        <v>147</v>
      </c>
      <c r="CB37" s="446" t="s">
        <v>147</v>
      </c>
      <c r="CC37" s="446"/>
      <c r="CD37" s="446"/>
      <c r="CE37" s="456" t="s">
        <v>499</v>
      </c>
      <c r="CF37" s="410" t="s">
        <v>500</v>
      </c>
      <c r="CG37" s="457" t="s">
        <v>147</v>
      </c>
      <c r="CH37" s="458" t="s">
        <v>147</v>
      </c>
      <c r="CI37" s="443" t="s">
        <v>147</v>
      </c>
      <c r="CJ37" s="446" t="s">
        <v>147</v>
      </c>
      <c r="CK37" s="446" t="s">
        <v>147</v>
      </c>
      <c r="CL37" s="446" t="s">
        <v>147</v>
      </c>
      <c r="CM37" s="446" t="s">
        <v>147</v>
      </c>
      <c r="CN37" s="446" t="s">
        <v>147</v>
      </c>
      <c r="CO37" s="446" t="s">
        <v>147</v>
      </c>
      <c r="CP37" s="446" t="s">
        <v>147</v>
      </c>
      <c r="CQ37" s="446" t="s">
        <v>147</v>
      </c>
      <c r="CR37" s="446" t="s">
        <v>147</v>
      </c>
      <c r="CS37" s="446" t="s">
        <v>147</v>
      </c>
      <c r="CT37" s="446" t="s">
        <v>147</v>
      </c>
      <c r="CU37" s="446" t="s">
        <v>147</v>
      </c>
      <c r="CV37" s="446" t="s">
        <v>147</v>
      </c>
      <c r="CW37" s="446" t="s">
        <v>147</v>
      </c>
      <c r="CX37" s="446" t="s">
        <v>147</v>
      </c>
      <c r="CY37" s="446" t="s">
        <v>147</v>
      </c>
      <c r="CZ37" s="462" t="s">
        <v>147</v>
      </c>
      <c r="DA37" s="445" t="s">
        <v>147</v>
      </c>
      <c r="DB37" s="463" t="s">
        <v>147</v>
      </c>
      <c r="DC37" s="463" t="s">
        <v>147</v>
      </c>
      <c r="DD37" s="463" t="s">
        <v>147</v>
      </c>
      <c r="DE37" s="463" t="s">
        <v>147</v>
      </c>
      <c r="DF37" s="463" t="s">
        <v>147</v>
      </c>
      <c r="DG37" s="463" t="s">
        <v>147</v>
      </c>
      <c r="DH37" s="463" t="s">
        <v>147</v>
      </c>
      <c r="DI37" s="464" t="s">
        <v>147</v>
      </c>
      <c r="DJ37" s="465" t="s">
        <v>147</v>
      </c>
      <c r="DK37" s="463" t="s">
        <v>147</v>
      </c>
      <c r="DL37" s="466" t="s">
        <v>147</v>
      </c>
      <c r="DM37" s="467" t="s">
        <v>147</v>
      </c>
      <c r="DN37" s="420" t="s">
        <v>501</v>
      </c>
    </row>
    <row r="38" spans="1:149" ht="120" x14ac:dyDescent="0.25">
      <c r="A38" s="138"/>
      <c r="B38" s="127"/>
      <c r="C38" s="47"/>
      <c r="D38" s="47"/>
      <c r="E38" s="136"/>
      <c r="F38" s="52" t="s">
        <v>502</v>
      </c>
      <c r="G38" s="121"/>
      <c r="H38" s="43"/>
      <c r="I38" s="89"/>
      <c r="J38" s="175"/>
      <c r="K38" s="46" t="s">
        <v>503</v>
      </c>
      <c r="L38" s="46"/>
      <c r="M38" s="45" t="s">
        <v>504</v>
      </c>
      <c r="N38" s="89" t="s">
        <v>505</v>
      </c>
      <c r="O38" s="134" t="s">
        <v>139</v>
      </c>
      <c r="P38" s="92" t="s">
        <v>139</v>
      </c>
      <c r="Q38" s="187" t="s">
        <v>323</v>
      </c>
      <c r="R38" s="67" t="s">
        <v>324</v>
      </c>
      <c r="S38" s="46">
        <v>0</v>
      </c>
      <c r="T38" s="46">
        <v>0</v>
      </c>
      <c r="U38" s="46">
        <v>0</v>
      </c>
      <c r="V38" s="46">
        <v>50</v>
      </c>
      <c r="W38" s="46">
        <v>0</v>
      </c>
      <c r="X38" s="46">
        <v>0</v>
      </c>
      <c r="Y38" s="46">
        <v>0</v>
      </c>
      <c r="Z38" s="46">
        <v>0</v>
      </c>
      <c r="AA38" s="46">
        <v>50</v>
      </c>
      <c r="AB38" s="121">
        <v>100</v>
      </c>
      <c r="AC38" s="52" t="s">
        <v>142</v>
      </c>
      <c r="AD38" s="46" t="s">
        <v>143</v>
      </c>
      <c r="AE38" s="46" t="s">
        <v>144</v>
      </c>
      <c r="AF38" s="46" t="s">
        <v>139</v>
      </c>
      <c r="AG38" s="46" t="s">
        <v>139</v>
      </c>
      <c r="AH38" s="46">
        <v>1</v>
      </c>
      <c r="AI38" s="46">
        <v>40</v>
      </c>
      <c r="AJ38" s="90" t="e">
        <f>[4]!Sheet_1_Table_1_13[[#This Row],[ILP Units Per Session]]*[4]!Sheet_1_Table_1_13[[#This Row],[Quota]]</f>
        <v>#REF!</v>
      </c>
      <c r="AK38" s="109">
        <v>46127</v>
      </c>
      <c r="AL38" s="69">
        <f>WEEKDAY(AK38)</f>
        <v>4</v>
      </c>
      <c r="AM38" s="49">
        <v>0.77083333333333337</v>
      </c>
      <c r="AN38" s="50">
        <v>0.8125</v>
      </c>
      <c r="AO38" s="110" t="s">
        <v>506</v>
      </c>
      <c r="AP38" s="48"/>
      <c r="AQ38" s="69"/>
      <c r="AR38" s="49"/>
      <c r="AS38" s="50"/>
      <c r="AT38" s="91"/>
      <c r="AU38" s="109"/>
      <c r="AV38" s="69"/>
      <c r="AW38" s="49"/>
      <c r="AX38" s="50"/>
      <c r="AY38" s="91"/>
      <c r="AZ38" s="80"/>
      <c r="BA38" s="69"/>
      <c r="BB38" s="49"/>
      <c r="BC38" s="50"/>
      <c r="BD38" s="91"/>
      <c r="BE38" s="109"/>
      <c r="BF38" s="69"/>
      <c r="BG38" s="49"/>
      <c r="BH38" s="50"/>
      <c r="BI38" s="91"/>
      <c r="BJ38" s="80"/>
      <c r="BK38" s="69" t="e">
        <f>WEEKDAY([4]!Sheet_1_Table_1_13[[#This Row],[Lesson 6
Date 
(DD-MMM-YYYY)]])</f>
        <v>#REF!</v>
      </c>
      <c r="BL38" s="49"/>
      <c r="BM38" s="50"/>
      <c r="BN38" s="51"/>
      <c r="BO38" s="92"/>
      <c r="BP38" s="53"/>
      <c r="BQ38" s="46"/>
      <c r="BR38" s="89" t="s">
        <v>507</v>
      </c>
      <c r="BS38" s="52"/>
      <c r="BT38" s="45"/>
      <c r="BU38" s="45"/>
      <c r="BV38" s="54"/>
      <c r="BW38" s="100"/>
      <c r="BX38" s="94"/>
      <c r="BY38" s="45" t="s">
        <v>147</v>
      </c>
      <c r="BZ38" s="45"/>
      <c r="CA38" s="59" t="s">
        <v>147</v>
      </c>
      <c r="CB38" s="44"/>
      <c r="CC38" s="44"/>
      <c r="CD38" s="94"/>
      <c r="CE38" s="101" t="s">
        <v>508</v>
      </c>
      <c r="CF38" s="239" t="s">
        <v>509</v>
      </c>
      <c r="CG38" s="45"/>
      <c r="CH38" s="89"/>
      <c r="CI38" s="52" t="s">
        <v>139</v>
      </c>
      <c r="CJ38" s="52" t="s">
        <v>144</v>
      </c>
      <c r="CK38" s="52" t="s">
        <v>144</v>
      </c>
      <c r="CL38" s="52" t="s">
        <v>139</v>
      </c>
      <c r="CM38" s="52" t="s">
        <v>144</v>
      </c>
      <c r="CN38" s="52" t="s">
        <v>144</v>
      </c>
      <c r="CO38" s="52" t="s">
        <v>144</v>
      </c>
      <c r="CP38" s="52" t="s">
        <v>144</v>
      </c>
      <c r="CQ38" s="52" t="s">
        <v>144</v>
      </c>
      <c r="CR38" s="52" t="s">
        <v>144</v>
      </c>
      <c r="CS38" s="52" t="s">
        <v>144</v>
      </c>
      <c r="CT38" s="52" t="s">
        <v>144</v>
      </c>
      <c r="CU38" s="52" t="s">
        <v>144</v>
      </c>
      <c r="CV38" s="52" t="s">
        <v>144</v>
      </c>
      <c r="CW38" s="52" t="s">
        <v>144</v>
      </c>
      <c r="CX38" s="52" t="s">
        <v>144</v>
      </c>
      <c r="CY38" s="52" t="s">
        <v>144</v>
      </c>
      <c r="CZ38" s="102" t="s">
        <v>144</v>
      </c>
      <c r="DA38" s="92"/>
      <c r="DB38" s="47"/>
      <c r="DC38" s="47"/>
      <c r="DD38" s="47"/>
      <c r="DE38" s="47"/>
      <c r="DF38" s="47"/>
      <c r="DG38" s="56"/>
      <c r="DH38" s="56"/>
      <c r="DI38" s="131"/>
      <c r="DJ38" s="132"/>
      <c r="DK38" s="57"/>
      <c r="DL38" s="192"/>
      <c r="DM38" s="190"/>
      <c r="DN38" s="191" t="s">
        <v>510</v>
      </c>
      <c r="DO38" s="176"/>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row>
    <row r="39" spans="1:149" s="507" customFormat="1" ht="375" hidden="1" x14ac:dyDescent="0.25">
      <c r="A39" s="508"/>
      <c r="B39" s="502"/>
      <c r="C39" s="503"/>
      <c r="D39" s="503"/>
      <c r="E39" s="504"/>
      <c r="F39" s="175" t="s">
        <v>511</v>
      </c>
      <c r="G39" s="505"/>
      <c r="H39" s="506"/>
      <c r="I39" s="505"/>
      <c r="J39" s="175"/>
      <c r="K39" s="470" t="s">
        <v>512</v>
      </c>
      <c r="L39" s="471" t="s">
        <v>147</v>
      </c>
      <c r="M39" s="471" t="s">
        <v>513</v>
      </c>
      <c r="N39" s="472" t="s">
        <v>514</v>
      </c>
      <c r="O39" s="500" t="s">
        <v>144</v>
      </c>
      <c r="P39" s="501" t="s">
        <v>139</v>
      </c>
      <c r="Q39" s="473" t="s">
        <v>515</v>
      </c>
      <c r="R39" s="474" t="s">
        <v>516</v>
      </c>
      <c r="S39" s="471">
        <v>0</v>
      </c>
      <c r="T39" s="471">
        <v>0</v>
      </c>
      <c r="U39" s="475">
        <v>50</v>
      </c>
      <c r="V39" s="475">
        <v>50</v>
      </c>
      <c r="W39" s="471">
        <v>0</v>
      </c>
      <c r="X39" s="471">
        <v>0</v>
      </c>
      <c r="Y39" s="471">
        <v>0</v>
      </c>
      <c r="Z39" s="471">
        <v>0</v>
      </c>
      <c r="AA39" s="471">
        <v>0</v>
      </c>
      <c r="AB39" s="476">
        <v>100</v>
      </c>
      <c r="AC39" s="477" t="s">
        <v>147</v>
      </c>
      <c r="AD39" s="471" t="s">
        <v>143</v>
      </c>
      <c r="AE39" s="475" t="s">
        <v>139</v>
      </c>
      <c r="AF39" s="475" t="s">
        <v>139</v>
      </c>
      <c r="AG39" s="471" t="s">
        <v>144</v>
      </c>
      <c r="AH39" s="471">
        <v>2</v>
      </c>
      <c r="AI39" s="471">
        <v>200</v>
      </c>
      <c r="AJ39" s="478">
        <v>2</v>
      </c>
      <c r="AK39" s="479">
        <v>46108</v>
      </c>
      <c r="AL39" s="480" t="s">
        <v>517</v>
      </c>
      <c r="AM39" s="481">
        <v>0.77083333333333337</v>
      </c>
      <c r="AN39" s="482">
        <v>0.85416666666666663</v>
      </c>
      <c r="AO39" s="483" t="s">
        <v>518</v>
      </c>
      <c r="AP39" s="484"/>
      <c r="AQ39" s="480"/>
      <c r="AR39" s="471"/>
      <c r="AS39" s="485"/>
      <c r="AT39" s="486"/>
      <c r="AU39" s="473"/>
      <c r="AV39" s="480"/>
      <c r="AW39" s="471"/>
      <c r="AX39" s="485"/>
      <c r="AY39" s="486"/>
      <c r="AZ39" s="477"/>
      <c r="BA39" s="480"/>
      <c r="BB39" s="471"/>
      <c r="BC39" s="485"/>
      <c r="BD39" s="486"/>
      <c r="BE39" s="473"/>
      <c r="BF39" s="480"/>
      <c r="BG39" s="471"/>
      <c r="BH39" s="485"/>
      <c r="BI39" s="486"/>
      <c r="BJ39" s="477"/>
      <c r="BK39" s="480"/>
      <c r="BL39" s="471"/>
      <c r="BM39" s="485" t="s">
        <v>147</v>
      </c>
      <c r="BN39" s="487" t="s">
        <v>147</v>
      </c>
      <c r="BO39" s="488" t="s">
        <v>446</v>
      </c>
      <c r="BP39" s="484" t="s">
        <v>519</v>
      </c>
      <c r="BQ39" s="484" t="s">
        <v>183</v>
      </c>
      <c r="BR39" s="489" t="s">
        <v>520</v>
      </c>
      <c r="BS39" s="471" t="s">
        <v>521</v>
      </c>
      <c r="BT39" s="471" t="s">
        <v>522</v>
      </c>
      <c r="BU39" s="471" t="s">
        <v>523</v>
      </c>
      <c r="BV39" s="472" t="s">
        <v>524</v>
      </c>
      <c r="BW39" s="471"/>
      <c r="BX39" s="472"/>
      <c r="BY39" s="490" t="s">
        <v>147</v>
      </c>
      <c r="BZ39" s="471" t="s">
        <v>147</v>
      </c>
      <c r="CA39" s="471" t="s">
        <v>147</v>
      </c>
      <c r="CB39" s="471" t="s">
        <v>147</v>
      </c>
      <c r="CC39" s="471" t="s">
        <v>147</v>
      </c>
      <c r="CD39" s="471" t="s">
        <v>147</v>
      </c>
      <c r="CE39" s="488" t="s">
        <v>525</v>
      </c>
      <c r="CF39" s="491" t="s">
        <v>526</v>
      </c>
      <c r="CG39" s="484" t="s">
        <v>147</v>
      </c>
      <c r="CH39" s="489" t="s">
        <v>147</v>
      </c>
      <c r="CI39" s="490" t="s">
        <v>147</v>
      </c>
      <c r="CJ39" s="471" t="s">
        <v>147</v>
      </c>
      <c r="CK39" s="471" t="s">
        <v>147</v>
      </c>
      <c r="CL39" s="471" t="s">
        <v>147</v>
      </c>
      <c r="CM39" s="471" t="s">
        <v>147</v>
      </c>
      <c r="CN39" s="471" t="s">
        <v>147</v>
      </c>
      <c r="CO39" s="471" t="s">
        <v>147</v>
      </c>
      <c r="CP39" s="471" t="s">
        <v>147</v>
      </c>
      <c r="CQ39" s="471" t="s">
        <v>147</v>
      </c>
      <c r="CR39" s="471" t="s">
        <v>147</v>
      </c>
      <c r="CS39" s="471" t="s">
        <v>147</v>
      </c>
      <c r="CT39" s="471" t="s">
        <v>147</v>
      </c>
      <c r="CU39" s="471" t="s">
        <v>147</v>
      </c>
      <c r="CV39" s="471" t="s">
        <v>147</v>
      </c>
      <c r="CW39" s="471" t="s">
        <v>147</v>
      </c>
      <c r="CX39" s="471" t="s">
        <v>147</v>
      </c>
      <c r="CY39" s="471" t="s">
        <v>147</v>
      </c>
      <c r="CZ39" s="492" t="s">
        <v>147</v>
      </c>
      <c r="DA39" s="473" t="s">
        <v>147</v>
      </c>
      <c r="DB39" s="493" t="s">
        <v>147</v>
      </c>
      <c r="DC39" s="493" t="s">
        <v>147</v>
      </c>
      <c r="DD39" s="493" t="s">
        <v>147</v>
      </c>
      <c r="DE39" s="493" t="s">
        <v>147</v>
      </c>
      <c r="DF39" s="493" t="s">
        <v>147</v>
      </c>
      <c r="DG39" s="493" t="s">
        <v>147</v>
      </c>
      <c r="DH39" s="493" t="s">
        <v>147</v>
      </c>
      <c r="DI39" s="494" t="s">
        <v>147</v>
      </c>
      <c r="DJ39" s="495" t="s">
        <v>147</v>
      </c>
      <c r="DK39" s="493" t="s">
        <v>147</v>
      </c>
      <c r="DL39" s="496" t="s">
        <v>147</v>
      </c>
      <c r="DM39" s="497" t="s">
        <v>147</v>
      </c>
      <c r="DN39" s="498" t="s">
        <v>527</v>
      </c>
    </row>
    <row r="40" spans="1:149" ht="120" hidden="1" x14ac:dyDescent="0.25">
      <c r="A40" s="138"/>
      <c r="B40" s="127"/>
      <c r="C40" s="47"/>
      <c r="D40" s="47"/>
      <c r="E40" s="136"/>
      <c r="F40" s="52" t="s">
        <v>343</v>
      </c>
      <c r="G40" s="121"/>
      <c r="H40" s="43"/>
      <c r="I40" s="89"/>
      <c r="J40" s="245"/>
      <c r="K40" s="53" t="s">
        <v>528</v>
      </c>
      <c r="L40" s="46"/>
      <c r="M40" s="45" t="s">
        <v>529</v>
      </c>
      <c r="N40" s="89" t="s">
        <v>530</v>
      </c>
      <c r="O40" s="92" t="s">
        <v>144</v>
      </c>
      <c r="P40" s="106" t="s">
        <v>139</v>
      </c>
      <c r="Q40" s="100" t="s">
        <v>323</v>
      </c>
      <c r="R40" s="67" t="s">
        <v>324</v>
      </c>
      <c r="S40" s="46">
        <v>0</v>
      </c>
      <c r="T40" s="46">
        <v>0</v>
      </c>
      <c r="U40" s="46">
        <v>0</v>
      </c>
      <c r="V40" s="46">
        <v>0</v>
      </c>
      <c r="W40" s="46">
        <v>0</v>
      </c>
      <c r="X40" s="46">
        <v>0</v>
      </c>
      <c r="Y40" s="46">
        <v>0</v>
      </c>
      <c r="Z40" s="46">
        <v>0</v>
      </c>
      <c r="AA40" s="46">
        <v>100</v>
      </c>
      <c r="AB40" s="121">
        <v>100</v>
      </c>
      <c r="AC40" s="52" t="s">
        <v>142</v>
      </c>
      <c r="AD40" s="46" t="s">
        <v>143</v>
      </c>
      <c r="AE40" s="46" t="s">
        <v>139</v>
      </c>
      <c r="AF40" s="46" t="s">
        <v>144</v>
      </c>
      <c r="AG40" s="46" t="s">
        <v>144</v>
      </c>
      <c r="AH40" s="46">
        <v>1.5</v>
      </c>
      <c r="AI40" s="46">
        <v>10</v>
      </c>
      <c r="AJ40" s="90">
        <f t="shared" si="2"/>
        <v>15</v>
      </c>
      <c r="AK40" s="109">
        <v>46107</v>
      </c>
      <c r="AL40" s="69">
        <f t="shared" si="1"/>
        <v>5</v>
      </c>
      <c r="AM40" s="49">
        <v>0.79166666666666663</v>
      </c>
      <c r="AN40" s="50">
        <v>0.85416666666666663</v>
      </c>
      <c r="AO40" s="110" t="s">
        <v>531</v>
      </c>
      <c r="AP40" s="48"/>
      <c r="AQ40" s="69"/>
      <c r="AR40" s="49"/>
      <c r="AS40" s="50"/>
      <c r="AT40" s="91"/>
      <c r="AU40" s="109"/>
      <c r="AV40" s="69"/>
      <c r="AW40" s="49"/>
      <c r="AX40" s="50"/>
      <c r="AY40" s="91"/>
      <c r="AZ40" s="80"/>
      <c r="BA40" s="69"/>
      <c r="BB40" s="49"/>
      <c r="BC40" s="50"/>
      <c r="BD40" s="91"/>
      <c r="BE40" s="109"/>
      <c r="BF40" s="69"/>
      <c r="BG40" s="49"/>
      <c r="BH40" s="50"/>
      <c r="BI40" s="91"/>
      <c r="BJ40" s="80"/>
      <c r="BK40" s="69"/>
      <c r="BL40" s="49"/>
      <c r="BM40" s="50"/>
      <c r="BN40" s="51"/>
      <c r="BO40" s="45"/>
      <c r="BP40" s="45"/>
      <c r="BQ40" s="45"/>
      <c r="BR40" s="45" t="s">
        <v>532</v>
      </c>
      <c r="BS40" s="92"/>
      <c r="BT40" s="45"/>
      <c r="BU40" s="45"/>
      <c r="BV40" s="89"/>
      <c r="BW40" s="100"/>
      <c r="BX40" s="235">
        <v>100</v>
      </c>
      <c r="BY40" s="45" t="s">
        <v>147</v>
      </c>
      <c r="BZ40" s="45"/>
      <c r="CA40" s="45"/>
      <c r="CB40" s="44"/>
      <c r="CC40" s="44"/>
      <c r="CD40" s="94"/>
      <c r="CE40" s="338" t="s">
        <v>533</v>
      </c>
      <c r="CF40" s="339" t="s">
        <v>534</v>
      </c>
      <c r="CG40" s="45"/>
      <c r="CH40" s="89"/>
      <c r="CI40" s="52" t="s">
        <v>139</v>
      </c>
      <c r="CJ40" s="52" t="s">
        <v>144</v>
      </c>
      <c r="CK40" s="52" t="s">
        <v>144</v>
      </c>
      <c r="CL40" s="52" t="s">
        <v>144</v>
      </c>
      <c r="CM40" s="52" t="s">
        <v>139</v>
      </c>
      <c r="CN40" s="52" t="s">
        <v>144</v>
      </c>
      <c r="CO40" s="52" t="s">
        <v>144</v>
      </c>
      <c r="CP40" s="52" t="s">
        <v>144</v>
      </c>
      <c r="CQ40" s="52" t="s">
        <v>144</v>
      </c>
      <c r="CR40" s="52" t="s">
        <v>144</v>
      </c>
      <c r="CS40" s="52" t="s">
        <v>144</v>
      </c>
      <c r="CT40" s="52" t="s">
        <v>144</v>
      </c>
      <c r="CU40" s="52" t="s">
        <v>144</v>
      </c>
      <c r="CV40" s="52" t="s">
        <v>144</v>
      </c>
      <c r="CW40" s="52" t="s">
        <v>144</v>
      </c>
      <c r="CX40" s="52" t="s">
        <v>144</v>
      </c>
      <c r="CY40" s="52" t="s">
        <v>144</v>
      </c>
      <c r="CZ40" s="102" t="s">
        <v>144</v>
      </c>
      <c r="DA40" s="92"/>
      <c r="DB40" s="47"/>
      <c r="DC40" s="47"/>
      <c r="DD40" s="47"/>
      <c r="DE40" s="47"/>
      <c r="DF40" s="47"/>
      <c r="DG40" s="56"/>
      <c r="DH40" s="56"/>
      <c r="DI40" s="131"/>
      <c r="DJ40" s="132"/>
      <c r="DK40" s="57"/>
      <c r="DL40" s="192"/>
      <c r="DM40" s="190"/>
      <c r="DN40" s="219" t="s">
        <v>535</v>
      </c>
      <c r="DO40" s="176"/>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row>
    <row r="41" spans="1:149" ht="165" hidden="1" x14ac:dyDescent="0.25">
      <c r="A41" s="138"/>
      <c r="B41" s="127"/>
      <c r="C41" s="47"/>
      <c r="D41" s="47"/>
      <c r="E41" s="136"/>
      <c r="F41" s="92" t="s">
        <v>440</v>
      </c>
      <c r="G41" s="121"/>
      <c r="H41" s="43"/>
      <c r="I41" s="89"/>
      <c r="J41" s="245"/>
      <c r="K41" s="53" t="s">
        <v>536</v>
      </c>
      <c r="L41" s="46"/>
      <c r="M41" s="45" t="s">
        <v>537</v>
      </c>
      <c r="N41" s="89" t="s">
        <v>538</v>
      </c>
      <c r="O41" s="92" t="s">
        <v>144</v>
      </c>
      <c r="P41" s="106" t="s">
        <v>139</v>
      </c>
      <c r="Q41" s="100" t="s">
        <v>158</v>
      </c>
      <c r="R41" s="68" t="str">
        <f>VLOOKUP(Sheet_1_Table_1_135[[#This Row],[Learning Domain]],[1]List!$A$7:$B$12,2,0)</f>
        <v>IED</v>
      </c>
      <c r="S41" s="46"/>
      <c r="T41" s="46"/>
      <c r="U41" s="46"/>
      <c r="V41" s="46">
        <v>50</v>
      </c>
      <c r="W41" s="46"/>
      <c r="X41" s="46"/>
      <c r="Y41" s="46">
        <v>50</v>
      </c>
      <c r="Z41" s="46"/>
      <c r="AA41" s="46"/>
      <c r="AB41" s="121">
        <v>100</v>
      </c>
      <c r="AC41" s="52" t="s">
        <v>268</v>
      </c>
      <c r="AD41" s="46" t="s">
        <v>348</v>
      </c>
      <c r="AE41" s="46" t="s">
        <v>139</v>
      </c>
      <c r="AF41" s="46" t="s">
        <v>144</v>
      </c>
      <c r="AG41" s="46" t="s">
        <v>144</v>
      </c>
      <c r="AH41" s="46">
        <v>1</v>
      </c>
      <c r="AI41" s="353">
        <v>70</v>
      </c>
      <c r="AJ41" s="90">
        <f t="shared" si="2"/>
        <v>70</v>
      </c>
      <c r="AK41" s="343">
        <v>46091</v>
      </c>
      <c r="AL41" s="69">
        <f t="shared" si="1"/>
        <v>3</v>
      </c>
      <c r="AM41" s="344">
        <v>0.48958333333333331</v>
      </c>
      <c r="AN41" s="345">
        <v>0.54166666666666663</v>
      </c>
      <c r="AO41" s="346" t="s">
        <v>539</v>
      </c>
      <c r="AP41" s="48"/>
      <c r="AQ41" s="69"/>
      <c r="AR41" s="49"/>
      <c r="AS41" s="50"/>
      <c r="AT41" s="91"/>
      <c r="AU41" s="109"/>
      <c r="AV41" s="69"/>
      <c r="AW41" s="49"/>
      <c r="AX41" s="50"/>
      <c r="AY41" s="91"/>
      <c r="AZ41" s="80"/>
      <c r="BA41" s="69"/>
      <c r="BB41" s="49"/>
      <c r="BC41" s="50"/>
      <c r="BD41" s="91"/>
      <c r="BE41" s="109"/>
      <c r="BF41" s="69"/>
      <c r="BG41" s="49"/>
      <c r="BH41" s="50"/>
      <c r="BI41" s="91"/>
      <c r="BJ41" s="80"/>
      <c r="BK41" s="69"/>
      <c r="BL41" s="49"/>
      <c r="BM41" s="50"/>
      <c r="BN41" s="51"/>
      <c r="BO41" s="340" t="s">
        <v>446</v>
      </c>
      <c r="BP41" s="341" t="s">
        <v>540</v>
      </c>
      <c r="BQ41" s="341" t="s">
        <v>541</v>
      </c>
      <c r="BR41" s="342" t="s">
        <v>542</v>
      </c>
      <c r="BS41" s="92"/>
      <c r="BT41" s="45"/>
      <c r="BU41" s="45"/>
      <c r="BV41" s="89"/>
      <c r="BW41" s="100"/>
      <c r="BX41" s="135"/>
      <c r="BY41" s="45"/>
      <c r="BZ41" s="45"/>
      <c r="CA41" s="45"/>
      <c r="CB41" s="44"/>
      <c r="CC41" s="44"/>
      <c r="CD41" s="44"/>
      <c r="CE41" s="350" t="s">
        <v>450</v>
      </c>
      <c r="CF41" s="351" t="s">
        <v>451</v>
      </c>
      <c r="CG41" s="347" t="s">
        <v>147</v>
      </c>
      <c r="CH41" s="348" t="s">
        <v>147</v>
      </c>
      <c r="CI41" s="349"/>
      <c r="CJ41" s="46"/>
      <c r="CK41" s="46"/>
      <c r="CL41" s="46"/>
      <c r="CM41" s="46"/>
      <c r="CN41" s="46"/>
      <c r="CO41" s="46"/>
      <c r="CP41" s="46"/>
      <c r="CQ41" s="46"/>
      <c r="CR41" s="46"/>
      <c r="CS41" s="46"/>
      <c r="CT41" s="46"/>
      <c r="CU41" s="46"/>
      <c r="CV41" s="46"/>
      <c r="CW41" s="46"/>
      <c r="CX41" s="46"/>
      <c r="CY41" s="46"/>
      <c r="CZ41" s="55"/>
      <c r="DA41" s="92"/>
      <c r="DB41" s="47"/>
      <c r="DC41" s="47"/>
      <c r="DD41" s="47"/>
      <c r="DE41" s="47"/>
      <c r="DF41" s="47"/>
      <c r="DG41" s="56"/>
      <c r="DH41" s="56"/>
      <c r="DI41" s="131"/>
      <c r="DJ41" s="132"/>
      <c r="DK41" s="57"/>
      <c r="DL41" s="192"/>
      <c r="DM41" s="352"/>
      <c r="DN41" s="349" t="s">
        <v>543</v>
      </c>
      <c r="DO41" s="176"/>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row>
    <row r="42" spans="1:149" ht="180" hidden="1" x14ac:dyDescent="0.25">
      <c r="A42" s="138"/>
      <c r="B42" s="127"/>
      <c r="C42" s="47"/>
      <c r="D42" s="47"/>
      <c r="E42" s="136"/>
      <c r="F42" s="52" t="s">
        <v>544</v>
      </c>
      <c r="G42" s="121"/>
      <c r="H42" s="43"/>
      <c r="I42" s="89"/>
      <c r="J42" s="52"/>
      <c r="K42" s="409" t="s">
        <v>545</v>
      </c>
      <c r="L42" s="381" t="s">
        <v>147</v>
      </c>
      <c r="M42" s="381" t="s">
        <v>546</v>
      </c>
      <c r="N42" s="382" t="s">
        <v>547</v>
      </c>
      <c r="O42" s="92" t="s">
        <v>144</v>
      </c>
      <c r="P42" s="106" t="s">
        <v>139</v>
      </c>
      <c r="Q42" s="376" t="s">
        <v>140</v>
      </c>
      <c r="R42" s="377" t="s">
        <v>141</v>
      </c>
      <c r="S42" s="379">
        <v>30</v>
      </c>
      <c r="T42" s="354" t="s">
        <v>147</v>
      </c>
      <c r="U42" s="354" t="s">
        <v>147</v>
      </c>
      <c r="V42" s="354" t="s">
        <v>147</v>
      </c>
      <c r="W42" s="354" t="s">
        <v>147</v>
      </c>
      <c r="X42" s="354" t="s">
        <v>147</v>
      </c>
      <c r="Y42" s="354" t="s">
        <v>147</v>
      </c>
      <c r="Z42" s="354" t="s">
        <v>147</v>
      </c>
      <c r="AA42" s="379">
        <v>70</v>
      </c>
      <c r="AB42" s="121">
        <f>SUM(Sheet_1_Table_1_135[[#This Row],[Leadership LS]:[Career Development  CR]])</f>
        <v>100</v>
      </c>
      <c r="AC42" s="341" t="s">
        <v>171</v>
      </c>
      <c r="AD42" s="341" t="s">
        <v>548</v>
      </c>
      <c r="AE42" s="378" t="s">
        <v>139</v>
      </c>
      <c r="AF42" s="341" t="s">
        <v>144</v>
      </c>
      <c r="AG42" s="341" t="s">
        <v>144</v>
      </c>
      <c r="AH42" s="381">
        <v>1</v>
      </c>
      <c r="AI42" s="381">
        <v>60</v>
      </c>
      <c r="AJ42" s="90">
        <f t="shared" si="2"/>
        <v>60</v>
      </c>
      <c r="AK42" s="418">
        <v>46080</v>
      </c>
      <c r="AL42" s="384" t="s">
        <v>147</v>
      </c>
      <c r="AM42" s="412">
        <v>0.5</v>
      </c>
      <c r="AN42" s="413">
        <v>0.54166666666666663</v>
      </c>
      <c r="AO42" s="346" t="s">
        <v>549</v>
      </c>
      <c r="AP42" s="341"/>
      <c r="AQ42" s="384"/>
      <c r="AR42" s="381" t="s">
        <v>147</v>
      </c>
      <c r="AS42" s="386"/>
      <c r="AT42" s="387"/>
      <c r="AU42" s="376"/>
      <c r="AV42" s="384"/>
      <c r="AW42" s="381"/>
      <c r="AX42" s="386"/>
      <c r="AY42" s="387"/>
      <c r="AZ42" s="383"/>
      <c r="BA42" s="384"/>
      <c r="BB42" s="381"/>
      <c r="BC42" s="386"/>
      <c r="BD42" s="387"/>
      <c r="BE42" s="376"/>
      <c r="BF42" s="384"/>
      <c r="BG42" s="381"/>
      <c r="BH42" s="386"/>
      <c r="BI42" s="387"/>
      <c r="BJ42" s="383"/>
      <c r="BK42" s="384"/>
      <c r="BL42" s="381"/>
      <c r="BM42" s="386"/>
      <c r="BN42" s="388"/>
      <c r="BO42" s="340" t="s">
        <v>247</v>
      </c>
      <c r="BP42" s="397" t="s">
        <v>550</v>
      </c>
      <c r="BQ42" s="397" t="s">
        <v>551</v>
      </c>
      <c r="BR42" s="342" t="s">
        <v>552</v>
      </c>
      <c r="BS42" s="381" t="s">
        <v>147</v>
      </c>
      <c r="BT42" s="381" t="s">
        <v>147</v>
      </c>
      <c r="BU42" s="381" t="s">
        <v>147</v>
      </c>
      <c r="BV42" s="382" t="s">
        <v>147</v>
      </c>
      <c r="BW42" s="381"/>
      <c r="BX42" s="382"/>
      <c r="BY42" s="389" t="s">
        <v>147</v>
      </c>
      <c r="BZ42" s="381" t="s">
        <v>147</v>
      </c>
      <c r="CA42" s="381" t="s">
        <v>147</v>
      </c>
      <c r="CB42" s="381"/>
      <c r="CC42" s="381"/>
      <c r="CD42" s="381"/>
      <c r="CE42" s="340" t="s">
        <v>499</v>
      </c>
      <c r="CF42" s="410" t="s">
        <v>500</v>
      </c>
      <c r="CG42" s="341" t="s">
        <v>147</v>
      </c>
      <c r="CH42" s="342" t="s">
        <v>147</v>
      </c>
      <c r="CI42" s="389" t="s">
        <v>147</v>
      </c>
      <c r="CJ42" s="381" t="s">
        <v>147</v>
      </c>
      <c r="CK42" s="381" t="s">
        <v>147</v>
      </c>
      <c r="CL42" s="381" t="s">
        <v>147</v>
      </c>
      <c r="CM42" s="381" t="s">
        <v>147</v>
      </c>
      <c r="CN42" s="381" t="s">
        <v>147</v>
      </c>
      <c r="CO42" s="381" t="s">
        <v>147</v>
      </c>
      <c r="CP42" s="381" t="s">
        <v>147</v>
      </c>
      <c r="CQ42" s="381" t="s">
        <v>147</v>
      </c>
      <c r="CR42" s="381" t="s">
        <v>147</v>
      </c>
      <c r="CS42" s="381" t="s">
        <v>147</v>
      </c>
      <c r="CT42" s="381" t="s">
        <v>147</v>
      </c>
      <c r="CU42" s="381" t="s">
        <v>147</v>
      </c>
      <c r="CV42" s="381" t="s">
        <v>147</v>
      </c>
      <c r="CW42" s="381" t="s">
        <v>147</v>
      </c>
      <c r="CX42" s="381" t="s">
        <v>147</v>
      </c>
      <c r="CY42" s="381" t="s">
        <v>147</v>
      </c>
      <c r="CZ42" s="390" t="s">
        <v>147</v>
      </c>
      <c r="DA42" s="376" t="s">
        <v>147</v>
      </c>
      <c r="DB42" s="391" t="s">
        <v>147</v>
      </c>
      <c r="DC42" s="391" t="s">
        <v>147</v>
      </c>
      <c r="DD42" s="391" t="s">
        <v>147</v>
      </c>
      <c r="DE42" s="391" t="s">
        <v>147</v>
      </c>
      <c r="DF42" s="391" t="s">
        <v>147</v>
      </c>
      <c r="DG42" s="391" t="s">
        <v>147</v>
      </c>
      <c r="DH42" s="391" t="s">
        <v>147</v>
      </c>
      <c r="DI42" s="385" t="s">
        <v>147</v>
      </c>
      <c r="DJ42" s="392" t="s">
        <v>147</v>
      </c>
      <c r="DK42" s="391" t="s">
        <v>147</v>
      </c>
      <c r="DL42" s="393" t="s">
        <v>147</v>
      </c>
      <c r="DM42" s="394" t="s">
        <v>147</v>
      </c>
      <c r="DN42" s="191" t="s">
        <v>553</v>
      </c>
      <c r="DO42" s="176"/>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row>
    <row r="43" spans="1:149" ht="135" hidden="1" x14ac:dyDescent="0.25">
      <c r="A43" s="138"/>
      <c r="B43" s="127"/>
      <c r="C43" s="47"/>
      <c r="D43" s="47"/>
      <c r="E43" s="136"/>
      <c r="F43" s="52" t="s">
        <v>544</v>
      </c>
      <c r="G43" s="121"/>
      <c r="H43" s="43"/>
      <c r="I43" s="89"/>
      <c r="J43" s="175"/>
      <c r="K43" s="411" t="s">
        <v>554</v>
      </c>
      <c r="L43" s="341" t="s">
        <v>147</v>
      </c>
      <c r="M43" s="341" t="s">
        <v>555</v>
      </c>
      <c r="N43" s="342" t="s">
        <v>556</v>
      </c>
      <c r="O43" s="92" t="s">
        <v>144</v>
      </c>
      <c r="P43" s="106" t="s">
        <v>139</v>
      </c>
      <c r="Q43" s="100" t="s">
        <v>158</v>
      </c>
      <c r="R43" s="68" t="str">
        <f>VLOOKUP(Sheet_1_Table_1_135[[#This Row],[Learning Domain]],[1]List!$A$7:$B$12,2,0)</f>
        <v>IED</v>
      </c>
      <c r="S43" s="341" t="s">
        <v>147</v>
      </c>
      <c r="T43" s="341" t="s">
        <v>147</v>
      </c>
      <c r="U43" s="341" t="s">
        <v>147</v>
      </c>
      <c r="V43" s="341" t="s">
        <v>147</v>
      </c>
      <c r="W43" s="341" t="s">
        <v>147</v>
      </c>
      <c r="X43" s="341" t="s">
        <v>147</v>
      </c>
      <c r="Y43" s="379">
        <v>30</v>
      </c>
      <c r="Z43" s="379">
        <v>30</v>
      </c>
      <c r="AA43" s="379">
        <v>40</v>
      </c>
      <c r="AB43" s="121">
        <f>SUM(Sheet_1_Table_1_135[[#This Row],[Leadership LS]:[Career Development  CR]])</f>
        <v>100</v>
      </c>
      <c r="AC43" s="341" t="s">
        <v>171</v>
      </c>
      <c r="AD43" s="381" t="s">
        <v>557</v>
      </c>
      <c r="AE43" s="378" t="s">
        <v>139</v>
      </c>
      <c r="AF43" s="341" t="s">
        <v>144</v>
      </c>
      <c r="AG43" s="341" t="s">
        <v>144</v>
      </c>
      <c r="AH43" s="381">
        <v>1</v>
      </c>
      <c r="AI43" s="381">
        <v>100</v>
      </c>
      <c r="AJ43" s="90">
        <f t="shared" si="2"/>
        <v>100</v>
      </c>
      <c r="AK43" s="418">
        <v>46080</v>
      </c>
      <c r="AL43" s="377" t="s">
        <v>147</v>
      </c>
      <c r="AM43" s="416">
        <v>0.67708333333333337</v>
      </c>
      <c r="AN43" s="417">
        <v>0.71875</v>
      </c>
      <c r="AO43" s="442" t="s">
        <v>558</v>
      </c>
      <c r="AP43" s="397"/>
      <c r="AQ43" s="384"/>
      <c r="AR43" s="381"/>
      <c r="AS43" s="386"/>
      <c r="AT43" s="387"/>
      <c r="AU43" s="376"/>
      <c r="AV43" s="384"/>
      <c r="AW43" s="381"/>
      <c r="AX43" s="386"/>
      <c r="AY43" s="387"/>
      <c r="AZ43" s="383"/>
      <c r="BA43" s="384"/>
      <c r="BB43" s="381"/>
      <c r="BC43" s="386"/>
      <c r="BD43" s="387"/>
      <c r="BE43" s="376"/>
      <c r="BF43" s="384"/>
      <c r="BG43" s="381"/>
      <c r="BH43" s="386"/>
      <c r="BI43" s="387"/>
      <c r="BJ43" s="383"/>
      <c r="BK43" s="384"/>
      <c r="BL43" s="381"/>
      <c r="BM43" s="386"/>
      <c r="BN43" s="388"/>
      <c r="BO43" s="399" t="s">
        <v>247</v>
      </c>
      <c r="BP43" s="397" t="s">
        <v>559</v>
      </c>
      <c r="BQ43" s="397" t="s">
        <v>560</v>
      </c>
      <c r="BR43" s="400" t="s">
        <v>561</v>
      </c>
      <c r="BS43" s="381" t="s">
        <v>147</v>
      </c>
      <c r="BT43" s="381" t="s">
        <v>147</v>
      </c>
      <c r="BU43" s="381" t="s">
        <v>147</v>
      </c>
      <c r="BV43" s="382" t="s">
        <v>147</v>
      </c>
      <c r="BW43" s="381"/>
      <c r="BX43" s="382"/>
      <c r="BY43" s="389" t="s">
        <v>147</v>
      </c>
      <c r="BZ43" s="381" t="s">
        <v>147</v>
      </c>
      <c r="CA43" s="381"/>
      <c r="CB43" s="381" t="s">
        <v>147</v>
      </c>
      <c r="CC43" s="381"/>
      <c r="CD43" s="414"/>
      <c r="CE43" s="399" t="s">
        <v>562</v>
      </c>
      <c r="CF43" s="398" t="s">
        <v>563</v>
      </c>
      <c r="CG43" s="401" t="s">
        <v>147</v>
      </c>
      <c r="CH43" s="400" t="s">
        <v>147</v>
      </c>
      <c r="CI43" s="341" t="s">
        <v>147</v>
      </c>
      <c r="CJ43" s="341" t="s">
        <v>147</v>
      </c>
      <c r="CK43" s="341" t="s">
        <v>147</v>
      </c>
      <c r="CL43" s="341" t="s">
        <v>147</v>
      </c>
      <c r="CM43" s="341" t="s">
        <v>147</v>
      </c>
      <c r="CN43" s="341" t="s">
        <v>147</v>
      </c>
      <c r="CO43" s="341" t="s">
        <v>147</v>
      </c>
      <c r="CP43" s="341" t="s">
        <v>147</v>
      </c>
      <c r="CQ43" s="341" t="s">
        <v>147</v>
      </c>
      <c r="CR43" s="341" t="s">
        <v>147</v>
      </c>
      <c r="CS43" s="341" t="s">
        <v>147</v>
      </c>
      <c r="CT43" s="341" t="s">
        <v>147</v>
      </c>
      <c r="CU43" s="341" t="s">
        <v>147</v>
      </c>
      <c r="CV43" s="341" t="s">
        <v>147</v>
      </c>
      <c r="CW43" s="341" t="s">
        <v>147</v>
      </c>
      <c r="CX43" s="341" t="s">
        <v>147</v>
      </c>
      <c r="CY43" s="341" t="s">
        <v>147</v>
      </c>
      <c r="CZ43" s="385" t="s">
        <v>147</v>
      </c>
      <c r="DA43" s="376" t="s">
        <v>147</v>
      </c>
      <c r="DB43" s="391" t="s">
        <v>147</v>
      </c>
      <c r="DC43" s="391" t="s">
        <v>147</v>
      </c>
      <c r="DD43" s="391" t="s">
        <v>147</v>
      </c>
      <c r="DE43" s="391" t="s">
        <v>147</v>
      </c>
      <c r="DF43" s="391" t="s">
        <v>147</v>
      </c>
      <c r="DG43" s="391" t="s">
        <v>147</v>
      </c>
      <c r="DH43" s="391" t="s">
        <v>147</v>
      </c>
      <c r="DI43" s="398" t="s">
        <v>147</v>
      </c>
      <c r="DJ43" s="402" t="s">
        <v>147</v>
      </c>
      <c r="DK43" s="403" t="s">
        <v>147</v>
      </c>
      <c r="DL43" s="404" t="s">
        <v>147</v>
      </c>
      <c r="DM43" s="405" t="s">
        <v>147</v>
      </c>
      <c r="DN43" s="191" t="s">
        <v>564</v>
      </c>
      <c r="DO43" s="176"/>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row>
    <row r="44" spans="1:149" ht="150" hidden="1" x14ac:dyDescent="0.25">
      <c r="A44" s="138"/>
      <c r="B44" s="146"/>
      <c r="C44" s="47"/>
      <c r="D44" s="47"/>
      <c r="E44" s="147"/>
      <c r="F44" s="52" t="s">
        <v>544</v>
      </c>
      <c r="G44" s="121"/>
      <c r="H44" s="43"/>
      <c r="I44" s="89"/>
      <c r="J44" s="175"/>
      <c r="K44" s="411" t="s">
        <v>565</v>
      </c>
      <c r="L44" s="397" t="s">
        <v>147</v>
      </c>
      <c r="M44" s="397" t="s">
        <v>566</v>
      </c>
      <c r="N44" s="400" t="s">
        <v>567</v>
      </c>
      <c r="O44" s="92" t="s">
        <v>144</v>
      </c>
      <c r="P44" s="106" t="s">
        <v>139</v>
      </c>
      <c r="Q44" s="376" t="s">
        <v>140</v>
      </c>
      <c r="R44" s="377" t="s">
        <v>141</v>
      </c>
      <c r="S44" s="397">
        <v>30</v>
      </c>
      <c r="T44" s="397" t="s">
        <v>147</v>
      </c>
      <c r="U44" s="397" t="s">
        <v>147</v>
      </c>
      <c r="V44" s="397" t="s">
        <v>147</v>
      </c>
      <c r="W44" s="397" t="s">
        <v>147</v>
      </c>
      <c r="X44" s="397" t="s">
        <v>147</v>
      </c>
      <c r="Y44" s="397" t="s">
        <v>147</v>
      </c>
      <c r="Z44" s="397" t="s">
        <v>147</v>
      </c>
      <c r="AA44" s="397">
        <v>70</v>
      </c>
      <c r="AB44" s="121">
        <f>SUM(Sheet_1_Table_1_135[[#This Row],[Leadership LS]:[Career Development  CR]])</f>
        <v>100</v>
      </c>
      <c r="AC44" s="341" t="s">
        <v>171</v>
      </c>
      <c r="AD44" s="381" t="s">
        <v>557</v>
      </c>
      <c r="AE44" s="378" t="s">
        <v>139</v>
      </c>
      <c r="AF44" s="341" t="s">
        <v>144</v>
      </c>
      <c r="AG44" s="341" t="s">
        <v>144</v>
      </c>
      <c r="AH44" s="381">
        <v>1</v>
      </c>
      <c r="AI44" s="381">
        <v>100</v>
      </c>
      <c r="AJ44" s="90">
        <f t="shared" si="2"/>
        <v>100</v>
      </c>
      <c r="AK44" s="418">
        <v>46084</v>
      </c>
      <c r="AL44" s="395" t="s">
        <v>147</v>
      </c>
      <c r="AM44" s="416">
        <v>0.47916666666666669</v>
      </c>
      <c r="AN44" s="417">
        <v>0.52083333333333337</v>
      </c>
      <c r="AO44" s="442" t="s">
        <v>568</v>
      </c>
      <c r="AP44" s="397"/>
      <c r="AQ44" s="384"/>
      <c r="AR44" s="381" t="s">
        <v>147</v>
      </c>
      <c r="AS44" s="386" t="s">
        <v>147</v>
      </c>
      <c r="AT44" s="387"/>
      <c r="AU44" s="376"/>
      <c r="AV44" s="384"/>
      <c r="AW44" s="381"/>
      <c r="AX44" s="386"/>
      <c r="AY44" s="387"/>
      <c r="AZ44" s="383"/>
      <c r="BA44" s="384"/>
      <c r="BB44" s="381"/>
      <c r="BC44" s="386"/>
      <c r="BD44" s="387"/>
      <c r="BE44" s="376"/>
      <c r="BF44" s="384"/>
      <c r="BG44" s="381"/>
      <c r="BH44" s="386"/>
      <c r="BI44" s="387"/>
      <c r="BJ44" s="383"/>
      <c r="BK44" s="384"/>
      <c r="BL44" s="381"/>
      <c r="BM44" s="386" t="s">
        <v>147</v>
      </c>
      <c r="BN44" s="388" t="s">
        <v>147</v>
      </c>
      <c r="BO44" s="399" t="s">
        <v>247</v>
      </c>
      <c r="BP44" s="397" t="s">
        <v>550</v>
      </c>
      <c r="BQ44" s="397" t="s">
        <v>551</v>
      </c>
      <c r="BR44" s="400" t="s">
        <v>552</v>
      </c>
      <c r="BS44" s="381" t="s">
        <v>147</v>
      </c>
      <c r="BT44" s="381" t="s">
        <v>147</v>
      </c>
      <c r="BU44" s="381" t="s">
        <v>147</v>
      </c>
      <c r="BV44" s="382" t="s">
        <v>147</v>
      </c>
      <c r="BW44" s="381"/>
      <c r="BX44" s="382"/>
      <c r="BY44" s="389" t="s">
        <v>147</v>
      </c>
      <c r="BZ44" s="381" t="s">
        <v>147</v>
      </c>
      <c r="CA44" s="381"/>
      <c r="CB44" s="381" t="s">
        <v>147</v>
      </c>
      <c r="CC44" s="381"/>
      <c r="CD44" s="414"/>
      <c r="CE44" s="399" t="s">
        <v>499</v>
      </c>
      <c r="CF44" s="406" t="s">
        <v>500</v>
      </c>
      <c r="CG44" s="401" t="s">
        <v>147</v>
      </c>
      <c r="CH44" s="400" t="s">
        <v>147</v>
      </c>
      <c r="CI44" s="397" t="s">
        <v>147</v>
      </c>
      <c r="CJ44" s="397" t="s">
        <v>147</v>
      </c>
      <c r="CK44" s="397" t="s">
        <v>147</v>
      </c>
      <c r="CL44" s="397" t="s">
        <v>147</v>
      </c>
      <c r="CM44" s="397" t="s">
        <v>147</v>
      </c>
      <c r="CN44" s="397" t="s">
        <v>147</v>
      </c>
      <c r="CO44" s="397" t="s">
        <v>147</v>
      </c>
      <c r="CP44" s="397" t="s">
        <v>147</v>
      </c>
      <c r="CQ44" s="397" t="s">
        <v>147</v>
      </c>
      <c r="CR44" s="397" t="s">
        <v>147</v>
      </c>
      <c r="CS44" s="397" t="s">
        <v>147</v>
      </c>
      <c r="CT44" s="397" t="s">
        <v>147</v>
      </c>
      <c r="CU44" s="397" t="s">
        <v>147</v>
      </c>
      <c r="CV44" s="397" t="s">
        <v>147</v>
      </c>
      <c r="CW44" s="397" t="s">
        <v>147</v>
      </c>
      <c r="CX44" s="397" t="s">
        <v>147</v>
      </c>
      <c r="CY44" s="397" t="s">
        <v>147</v>
      </c>
      <c r="CZ44" s="398" t="s">
        <v>147</v>
      </c>
      <c r="DA44" s="376" t="s">
        <v>147</v>
      </c>
      <c r="DB44" s="391" t="s">
        <v>147</v>
      </c>
      <c r="DC44" s="391" t="s">
        <v>147</v>
      </c>
      <c r="DD44" s="391" t="s">
        <v>147</v>
      </c>
      <c r="DE44" s="391" t="s">
        <v>147</v>
      </c>
      <c r="DF44" s="391" t="s">
        <v>147</v>
      </c>
      <c r="DG44" s="391" t="s">
        <v>147</v>
      </c>
      <c r="DH44" s="391" t="s">
        <v>147</v>
      </c>
      <c r="DI44" s="398" t="s">
        <v>147</v>
      </c>
      <c r="DJ44" s="402" t="s">
        <v>147</v>
      </c>
      <c r="DK44" s="407" t="s">
        <v>147</v>
      </c>
      <c r="DL44" s="408" t="s">
        <v>147</v>
      </c>
      <c r="DM44" s="405" t="s">
        <v>147</v>
      </c>
      <c r="DN44" s="191" t="s">
        <v>569</v>
      </c>
      <c r="DO44" s="176"/>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row>
    <row r="45" spans="1:149" ht="180" hidden="1" x14ac:dyDescent="0.25">
      <c r="A45" s="138"/>
      <c r="B45" s="127"/>
      <c r="C45" s="47"/>
      <c r="D45" s="47"/>
      <c r="E45" s="136"/>
      <c r="F45" s="52" t="s">
        <v>214</v>
      </c>
      <c r="G45" s="121"/>
      <c r="H45" s="43"/>
      <c r="I45" s="89"/>
      <c r="J45" s="175"/>
      <c r="K45" s="375" t="s">
        <v>570</v>
      </c>
      <c r="L45" s="354" t="s">
        <v>147</v>
      </c>
      <c r="M45" s="354" t="s">
        <v>571</v>
      </c>
      <c r="N45" s="342" t="s">
        <v>572</v>
      </c>
      <c r="O45" s="92" t="s">
        <v>144</v>
      </c>
      <c r="P45" s="106" t="s">
        <v>139</v>
      </c>
      <c r="Q45" s="100" t="s">
        <v>158</v>
      </c>
      <c r="R45" s="68" t="str">
        <f>VLOOKUP(Sheet_1_Table_1_135[[#This Row],[Learning Domain]],[1]List!$A$7:$B$12,2,0)</f>
        <v>IED</v>
      </c>
      <c r="S45" s="354" t="s">
        <v>147</v>
      </c>
      <c r="T45" s="379">
        <v>10</v>
      </c>
      <c r="U45" s="380" t="s">
        <v>147</v>
      </c>
      <c r="V45" s="380" t="s">
        <v>147</v>
      </c>
      <c r="W45" s="380" t="s">
        <v>147</v>
      </c>
      <c r="X45" s="380" t="s">
        <v>147</v>
      </c>
      <c r="Y45" s="379">
        <v>20</v>
      </c>
      <c r="Z45" s="379">
        <v>70</v>
      </c>
      <c r="AA45" s="380" t="s">
        <v>147</v>
      </c>
      <c r="AB45" s="121">
        <f>SUM(Sheet_1_Table_1_135[[#This Row],[Leadership LS]:[Career Development  CR]])</f>
        <v>100</v>
      </c>
      <c r="AC45" s="341" t="s">
        <v>171</v>
      </c>
      <c r="AD45" s="341" t="s">
        <v>548</v>
      </c>
      <c r="AE45" s="378" t="s">
        <v>139</v>
      </c>
      <c r="AF45" s="341" t="s">
        <v>144</v>
      </c>
      <c r="AG45" s="341" t="s">
        <v>144</v>
      </c>
      <c r="AH45" s="341">
        <v>1.5</v>
      </c>
      <c r="AI45" s="341">
        <v>20</v>
      </c>
      <c r="AJ45" s="90">
        <f t="shared" si="2"/>
        <v>30</v>
      </c>
      <c r="AK45" s="418">
        <v>46090</v>
      </c>
      <c r="AL45" s="377" t="s">
        <v>147</v>
      </c>
      <c r="AM45" s="412">
        <v>0.67708333333333337</v>
      </c>
      <c r="AN45" s="413">
        <v>0.73958333333333337</v>
      </c>
      <c r="AO45" s="442" t="s">
        <v>573</v>
      </c>
      <c r="AP45" s="354"/>
      <c r="AQ45" s="365"/>
      <c r="AR45" s="359" t="s">
        <v>147</v>
      </c>
      <c r="AS45" s="366" t="s">
        <v>147</v>
      </c>
      <c r="AT45" s="367"/>
      <c r="AU45" s="356"/>
      <c r="AV45" s="365"/>
      <c r="AW45" s="359"/>
      <c r="AX45" s="366"/>
      <c r="AY45" s="367"/>
      <c r="AZ45" s="368"/>
      <c r="BA45" s="365"/>
      <c r="BB45" s="359"/>
      <c r="BC45" s="366"/>
      <c r="BD45" s="367"/>
      <c r="BE45" s="356"/>
      <c r="BF45" s="365"/>
      <c r="BG45" s="359"/>
      <c r="BH45" s="366"/>
      <c r="BI45" s="367"/>
      <c r="BJ45" s="368"/>
      <c r="BK45" s="365"/>
      <c r="BL45" s="359"/>
      <c r="BM45" s="366" t="s">
        <v>147</v>
      </c>
      <c r="BN45" s="369" t="s">
        <v>147</v>
      </c>
      <c r="BO45" s="357" t="s">
        <v>359</v>
      </c>
      <c r="BP45" s="354" t="s">
        <v>574</v>
      </c>
      <c r="BQ45" s="354" t="s">
        <v>575</v>
      </c>
      <c r="BR45" s="355" t="s">
        <v>576</v>
      </c>
      <c r="BS45" s="359" t="s">
        <v>147</v>
      </c>
      <c r="BT45" s="359" t="s">
        <v>147</v>
      </c>
      <c r="BU45" s="359" t="s">
        <v>147</v>
      </c>
      <c r="BV45" s="360" t="s">
        <v>147</v>
      </c>
      <c r="BW45" s="359"/>
      <c r="BX45" s="360"/>
      <c r="BY45" s="361" t="s">
        <v>147</v>
      </c>
      <c r="BZ45" s="359" t="s">
        <v>147</v>
      </c>
      <c r="CA45" s="359" t="s">
        <v>147</v>
      </c>
      <c r="CB45" s="359" t="s">
        <v>147</v>
      </c>
      <c r="CC45" s="359" t="s">
        <v>147</v>
      </c>
      <c r="CD45" s="359" t="s">
        <v>147</v>
      </c>
      <c r="CE45" s="357" t="s">
        <v>227</v>
      </c>
      <c r="CF45" s="362" t="s">
        <v>228</v>
      </c>
      <c r="CG45" s="363" t="s">
        <v>147</v>
      </c>
      <c r="CH45" s="355" t="s">
        <v>147</v>
      </c>
      <c r="CI45" s="354" t="s">
        <v>147</v>
      </c>
      <c r="CJ45" s="354" t="s">
        <v>147</v>
      </c>
      <c r="CK45" s="354" t="s">
        <v>147</v>
      </c>
      <c r="CL45" s="354" t="s">
        <v>147</v>
      </c>
      <c r="CM45" s="354" t="s">
        <v>147</v>
      </c>
      <c r="CN45" s="354" t="s">
        <v>147</v>
      </c>
      <c r="CO45" s="354" t="s">
        <v>147</v>
      </c>
      <c r="CP45" s="354" t="s">
        <v>147</v>
      </c>
      <c r="CQ45" s="354" t="s">
        <v>147</v>
      </c>
      <c r="CR45" s="354" t="s">
        <v>147</v>
      </c>
      <c r="CS45" s="354" t="s">
        <v>147</v>
      </c>
      <c r="CT45" s="354" t="s">
        <v>147</v>
      </c>
      <c r="CU45" s="354" t="s">
        <v>147</v>
      </c>
      <c r="CV45" s="354" t="s">
        <v>147</v>
      </c>
      <c r="CW45" s="354" t="s">
        <v>147</v>
      </c>
      <c r="CX45" s="354" t="s">
        <v>147</v>
      </c>
      <c r="CY45" s="354" t="s">
        <v>147</v>
      </c>
      <c r="CZ45" s="358" t="s">
        <v>147</v>
      </c>
      <c r="DA45" s="356" t="s">
        <v>147</v>
      </c>
      <c r="DB45" s="370" t="s">
        <v>147</v>
      </c>
      <c r="DC45" s="370" t="s">
        <v>147</v>
      </c>
      <c r="DD45" s="370" t="s">
        <v>147</v>
      </c>
      <c r="DE45" s="370" t="s">
        <v>147</v>
      </c>
      <c r="DF45" s="370" t="s">
        <v>147</v>
      </c>
      <c r="DG45" s="370" t="s">
        <v>147</v>
      </c>
      <c r="DH45" s="370" t="s">
        <v>147</v>
      </c>
      <c r="DI45" s="358" t="s">
        <v>147</v>
      </c>
      <c r="DJ45" s="371" t="s">
        <v>147</v>
      </c>
      <c r="DK45" s="372" t="s">
        <v>147</v>
      </c>
      <c r="DL45" s="373" t="s">
        <v>147</v>
      </c>
      <c r="DM45" s="374" t="s">
        <v>147</v>
      </c>
      <c r="DN45" s="364" t="s">
        <v>577</v>
      </c>
      <c r="DO45" s="176"/>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row>
    <row r="46" spans="1:149" ht="225" hidden="1" x14ac:dyDescent="0.25">
      <c r="A46" s="138"/>
      <c r="B46" s="127"/>
      <c r="C46" s="47"/>
      <c r="D46" s="47"/>
      <c r="E46" s="136"/>
      <c r="F46" s="52" t="s">
        <v>214</v>
      </c>
      <c r="G46" s="121"/>
      <c r="H46" s="43"/>
      <c r="I46" s="89"/>
      <c r="J46" s="175"/>
      <c r="K46" s="411" t="s">
        <v>578</v>
      </c>
      <c r="L46" s="397" t="s">
        <v>147</v>
      </c>
      <c r="M46" s="397" t="s">
        <v>579</v>
      </c>
      <c r="N46" s="400" t="s">
        <v>580</v>
      </c>
      <c r="O46" s="92" t="s">
        <v>144</v>
      </c>
      <c r="P46" s="106" t="s">
        <v>139</v>
      </c>
      <c r="Q46" s="376" t="s">
        <v>140</v>
      </c>
      <c r="R46" s="395" t="s">
        <v>141</v>
      </c>
      <c r="S46" s="397" t="s">
        <v>147</v>
      </c>
      <c r="T46" s="378">
        <v>20</v>
      </c>
      <c r="U46" s="397" t="s">
        <v>147</v>
      </c>
      <c r="V46" s="397" t="s">
        <v>147</v>
      </c>
      <c r="W46" s="397" t="s">
        <v>147</v>
      </c>
      <c r="X46" s="397" t="s">
        <v>147</v>
      </c>
      <c r="Y46" s="378">
        <v>50</v>
      </c>
      <c r="Z46" s="378">
        <v>30</v>
      </c>
      <c r="AA46" s="397" t="s">
        <v>147</v>
      </c>
      <c r="AB46" s="419">
        <v>100</v>
      </c>
      <c r="AC46" s="397" t="s">
        <v>171</v>
      </c>
      <c r="AD46" s="397" t="s">
        <v>548</v>
      </c>
      <c r="AE46" s="378" t="s">
        <v>139</v>
      </c>
      <c r="AF46" s="397" t="s">
        <v>144</v>
      </c>
      <c r="AG46" s="397" t="s">
        <v>144</v>
      </c>
      <c r="AH46" s="397">
        <v>1</v>
      </c>
      <c r="AI46" s="397">
        <v>30</v>
      </c>
      <c r="AJ46" s="396">
        <v>30</v>
      </c>
      <c r="AK46" s="421">
        <v>46111</v>
      </c>
      <c r="AL46" s="395" t="s">
        <v>147</v>
      </c>
      <c r="AM46" s="416">
        <v>0.66666666666666663</v>
      </c>
      <c r="AN46" s="417">
        <v>0.70833333333333337</v>
      </c>
      <c r="AO46" s="442" t="s">
        <v>573</v>
      </c>
      <c r="AP46" s="397"/>
      <c r="AQ46" s="384"/>
      <c r="AR46" s="381" t="s">
        <v>147</v>
      </c>
      <c r="AS46" s="386"/>
      <c r="AT46" s="387"/>
      <c r="AU46" s="376"/>
      <c r="AV46" s="384"/>
      <c r="AW46" s="381"/>
      <c r="AX46" s="386"/>
      <c r="AY46" s="387"/>
      <c r="AZ46" s="383"/>
      <c r="BA46" s="384"/>
      <c r="BB46" s="381"/>
      <c r="BC46" s="386"/>
      <c r="BD46" s="387"/>
      <c r="BE46" s="376"/>
      <c r="BF46" s="384"/>
      <c r="BG46" s="381"/>
      <c r="BH46" s="386"/>
      <c r="BI46" s="387"/>
      <c r="BJ46" s="383"/>
      <c r="BK46" s="384"/>
      <c r="BL46" s="381" t="s">
        <v>147</v>
      </c>
      <c r="BM46" s="386" t="s">
        <v>147</v>
      </c>
      <c r="BN46" s="388" t="s">
        <v>147</v>
      </c>
      <c r="BO46" s="399" t="s">
        <v>162</v>
      </c>
      <c r="BP46" s="397" t="s">
        <v>581</v>
      </c>
      <c r="BQ46" s="397" t="s">
        <v>582</v>
      </c>
      <c r="BR46" s="400" t="s">
        <v>583</v>
      </c>
      <c r="BS46" s="381" t="s">
        <v>147</v>
      </c>
      <c r="BT46" s="381" t="s">
        <v>147</v>
      </c>
      <c r="BU46" s="381" t="s">
        <v>147</v>
      </c>
      <c r="BV46" s="382" t="s">
        <v>147</v>
      </c>
      <c r="BW46" s="381"/>
      <c r="BX46" s="382"/>
      <c r="BY46" s="389" t="s">
        <v>147</v>
      </c>
      <c r="BZ46" s="381" t="s">
        <v>147</v>
      </c>
      <c r="CA46" s="381" t="s">
        <v>147</v>
      </c>
      <c r="CB46" s="381" t="s">
        <v>147</v>
      </c>
      <c r="CC46" s="381" t="s">
        <v>147</v>
      </c>
      <c r="CD46" s="381" t="s">
        <v>147</v>
      </c>
      <c r="CE46" s="399" t="s">
        <v>227</v>
      </c>
      <c r="CF46" s="406" t="s">
        <v>228</v>
      </c>
      <c r="CG46" s="401" t="s">
        <v>147</v>
      </c>
      <c r="CH46" s="400" t="s">
        <v>147</v>
      </c>
      <c r="CI46" s="397" t="s">
        <v>147</v>
      </c>
      <c r="CJ46" s="397" t="s">
        <v>147</v>
      </c>
      <c r="CK46" s="397" t="s">
        <v>147</v>
      </c>
      <c r="CL46" s="397" t="s">
        <v>147</v>
      </c>
      <c r="CM46" s="397" t="s">
        <v>147</v>
      </c>
      <c r="CN46" s="397" t="s">
        <v>147</v>
      </c>
      <c r="CO46" s="397" t="s">
        <v>147</v>
      </c>
      <c r="CP46" s="397" t="s">
        <v>147</v>
      </c>
      <c r="CQ46" s="397" t="s">
        <v>147</v>
      </c>
      <c r="CR46" s="397" t="s">
        <v>147</v>
      </c>
      <c r="CS46" s="397" t="s">
        <v>147</v>
      </c>
      <c r="CT46" s="397" t="s">
        <v>147</v>
      </c>
      <c r="CU46" s="397" t="s">
        <v>147</v>
      </c>
      <c r="CV46" s="397" t="s">
        <v>147</v>
      </c>
      <c r="CW46" s="397" t="s">
        <v>147</v>
      </c>
      <c r="CX46" s="397" t="s">
        <v>147</v>
      </c>
      <c r="CY46" s="397" t="s">
        <v>147</v>
      </c>
      <c r="CZ46" s="398" t="s">
        <v>147</v>
      </c>
      <c r="DA46" s="376" t="s">
        <v>147</v>
      </c>
      <c r="DB46" s="391" t="s">
        <v>147</v>
      </c>
      <c r="DC46" s="391" t="s">
        <v>147</v>
      </c>
      <c r="DD46" s="391" t="s">
        <v>147</v>
      </c>
      <c r="DE46" s="391" t="s">
        <v>147</v>
      </c>
      <c r="DF46" s="391" t="s">
        <v>147</v>
      </c>
      <c r="DG46" s="391" t="s">
        <v>147</v>
      </c>
      <c r="DH46" s="391" t="s">
        <v>147</v>
      </c>
      <c r="DI46" s="398" t="s">
        <v>147</v>
      </c>
      <c r="DJ46" s="402" t="s">
        <v>147</v>
      </c>
      <c r="DK46" s="407" t="s">
        <v>147</v>
      </c>
      <c r="DL46" s="408" t="s">
        <v>147</v>
      </c>
      <c r="DM46" s="405" t="s">
        <v>147</v>
      </c>
      <c r="DN46" s="420" t="s">
        <v>577</v>
      </c>
      <c r="DO46" s="176"/>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row>
    <row r="47" spans="1:149" ht="180" x14ac:dyDescent="0.25">
      <c r="A47" s="138"/>
      <c r="B47" s="127"/>
      <c r="C47" s="47"/>
      <c r="D47" s="47"/>
      <c r="E47" s="136"/>
      <c r="F47" s="52" t="s">
        <v>214</v>
      </c>
      <c r="G47" s="121"/>
      <c r="H47" s="43"/>
      <c r="I47" s="89"/>
      <c r="J47" s="175"/>
      <c r="K47" s="411" t="s">
        <v>584</v>
      </c>
      <c r="L47" s="397" t="s">
        <v>147</v>
      </c>
      <c r="M47" s="397" t="s">
        <v>585</v>
      </c>
      <c r="N47" s="400" t="s">
        <v>586</v>
      </c>
      <c r="O47" s="92" t="s">
        <v>139</v>
      </c>
      <c r="P47" s="106" t="s">
        <v>139</v>
      </c>
      <c r="Q47" s="376" t="s">
        <v>140</v>
      </c>
      <c r="R47" s="395" t="s">
        <v>141</v>
      </c>
      <c r="S47" s="397" t="s">
        <v>147</v>
      </c>
      <c r="T47" s="378">
        <v>20</v>
      </c>
      <c r="U47" s="397" t="s">
        <v>147</v>
      </c>
      <c r="V47" s="397" t="s">
        <v>147</v>
      </c>
      <c r="W47" s="397" t="s">
        <v>147</v>
      </c>
      <c r="X47" s="397" t="s">
        <v>147</v>
      </c>
      <c r="Y47" s="378">
        <v>50</v>
      </c>
      <c r="Z47" s="378">
        <v>30</v>
      </c>
      <c r="AA47" s="397" t="s">
        <v>147</v>
      </c>
      <c r="AB47" s="419">
        <v>100</v>
      </c>
      <c r="AC47" s="397" t="s">
        <v>171</v>
      </c>
      <c r="AD47" s="397" t="s">
        <v>548</v>
      </c>
      <c r="AE47" s="378" t="s">
        <v>139</v>
      </c>
      <c r="AF47" s="397" t="s">
        <v>144</v>
      </c>
      <c r="AG47" s="397" t="s">
        <v>144</v>
      </c>
      <c r="AH47" s="397">
        <v>1</v>
      </c>
      <c r="AI47" s="397">
        <v>30</v>
      </c>
      <c r="AJ47" s="396">
        <v>30</v>
      </c>
      <c r="AK47" s="421">
        <v>46132</v>
      </c>
      <c r="AL47" s="395" t="s">
        <v>147</v>
      </c>
      <c r="AM47" s="416">
        <v>0.6875</v>
      </c>
      <c r="AN47" s="417">
        <v>0.72916666666666663</v>
      </c>
      <c r="AO47" s="442" t="s">
        <v>573</v>
      </c>
      <c r="AP47" s="397"/>
      <c r="AQ47" s="384"/>
      <c r="AR47" s="381" t="s">
        <v>147</v>
      </c>
      <c r="AS47" s="386"/>
      <c r="AT47" s="387"/>
      <c r="AU47" s="376"/>
      <c r="AV47" s="384"/>
      <c r="AW47" s="381"/>
      <c r="AX47" s="386"/>
      <c r="AY47" s="387"/>
      <c r="AZ47" s="383"/>
      <c r="BA47" s="384"/>
      <c r="BB47" s="381"/>
      <c r="BC47" s="386"/>
      <c r="BD47" s="387"/>
      <c r="BE47" s="376"/>
      <c r="BF47" s="384"/>
      <c r="BG47" s="381"/>
      <c r="BH47" s="386"/>
      <c r="BI47" s="387"/>
      <c r="BJ47" s="383"/>
      <c r="BK47" s="384"/>
      <c r="BL47" s="381" t="s">
        <v>147</v>
      </c>
      <c r="BM47" s="386" t="s">
        <v>147</v>
      </c>
      <c r="BN47" s="388" t="s">
        <v>147</v>
      </c>
      <c r="BO47" s="399" t="s">
        <v>359</v>
      </c>
      <c r="BP47" s="397" t="s">
        <v>587</v>
      </c>
      <c r="BQ47" s="397" t="s">
        <v>588</v>
      </c>
      <c r="BR47" s="400" t="s">
        <v>589</v>
      </c>
      <c r="BS47" s="381" t="s">
        <v>147</v>
      </c>
      <c r="BT47" s="381" t="s">
        <v>147</v>
      </c>
      <c r="BU47" s="381" t="s">
        <v>147</v>
      </c>
      <c r="BV47" s="382" t="s">
        <v>147</v>
      </c>
      <c r="BW47" s="381"/>
      <c r="BX47" s="382"/>
      <c r="BY47" s="389" t="s">
        <v>147</v>
      </c>
      <c r="BZ47" s="381" t="s">
        <v>147</v>
      </c>
      <c r="CA47" s="381" t="s">
        <v>147</v>
      </c>
      <c r="CB47" s="381" t="s">
        <v>147</v>
      </c>
      <c r="CC47" s="381" t="s">
        <v>147</v>
      </c>
      <c r="CD47" s="381" t="s">
        <v>147</v>
      </c>
      <c r="CE47" s="399" t="s">
        <v>227</v>
      </c>
      <c r="CF47" s="406" t="s">
        <v>228</v>
      </c>
      <c r="CG47" s="401" t="s">
        <v>147</v>
      </c>
      <c r="CH47" s="400" t="s">
        <v>147</v>
      </c>
      <c r="CI47" s="397" t="s">
        <v>147</v>
      </c>
      <c r="CJ47" s="397" t="s">
        <v>147</v>
      </c>
      <c r="CK47" s="397" t="s">
        <v>147</v>
      </c>
      <c r="CL47" s="397" t="s">
        <v>147</v>
      </c>
      <c r="CM47" s="397" t="s">
        <v>147</v>
      </c>
      <c r="CN47" s="397" t="s">
        <v>147</v>
      </c>
      <c r="CO47" s="397" t="s">
        <v>147</v>
      </c>
      <c r="CP47" s="397" t="s">
        <v>147</v>
      </c>
      <c r="CQ47" s="397" t="s">
        <v>147</v>
      </c>
      <c r="CR47" s="397" t="s">
        <v>147</v>
      </c>
      <c r="CS47" s="397" t="s">
        <v>147</v>
      </c>
      <c r="CT47" s="397" t="s">
        <v>147</v>
      </c>
      <c r="CU47" s="397" t="s">
        <v>147</v>
      </c>
      <c r="CV47" s="397" t="s">
        <v>147</v>
      </c>
      <c r="CW47" s="397" t="s">
        <v>147</v>
      </c>
      <c r="CX47" s="397" t="s">
        <v>147</v>
      </c>
      <c r="CY47" s="397" t="s">
        <v>147</v>
      </c>
      <c r="CZ47" s="398" t="s">
        <v>147</v>
      </c>
      <c r="DA47" s="376" t="s">
        <v>147</v>
      </c>
      <c r="DB47" s="391" t="s">
        <v>147</v>
      </c>
      <c r="DC47" s="391" t="s">
        <v>147</v>
      </c>
      <c r="DD47" s="391" t="s">
        <v>147</v>
      </c>
      <c r="DE47" s="391" t="s">
        <v>147</v>
      </c>
      <c r="DF47" s="391" t="s">
        <v>147</v>
      </c>
      <c r="DG47" s="391" t="s">
        <v>147</v>
      </c>
      <c r="DH47" s="391" t="s">
        <v>147</v>
      </c>
      <c r="DI47" s="398" t="s">
        <v>147</v>
      </c>
      <c r="DJ47" s="402" t="s">
        <v>147</v>
      </c>
      <c r="DK47" s="407" t="s">
        <v>147</v>
      </c>
      <c r="DL47" s="408" t="s">
        <v>147</v>
      </c>
      <c r="DM47" s="405" t="s">
        <v>147</v>
      </c>
      <c r="DN47" s="420" t="s">
        <v>577</v>
      </c>
      <c r="DO47" s="176"/>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row>
    <row r="48" spans="1:149" ht="225" x14ac:dyDescent="0.25">
      <c r="A48" s="138"/>
      <c r="B48" s="127"/>
      <c r="C48" s="47"/>
      <c r="D48" s="47"/>
      <c r="E48" s="136"/>
      <c r="F48" s="52" t="s">
        <v>214</v>
      </c>
      <c r="G48" s="121"/>
      <c r="H48" s="43"/>
      <c r="I48" s="89"/>
      <c r="J48" s="175"/>
      <c r="K48" s="422" t="s">
        <v>590</v>
      </c>
      <c r="L48" s="423" t="s">
        <v>147</v>
      </c>
      <c r="M48" s="423" t="s">
        <v>591</v>
      </c>
      <c r="N48" s="424" t="s">
        <v>592</v>
      </c>
      <c r="O48" s="92" t="s">
        <v>139</v>
      </c>
      <c r="P48" s="106" t="s">
        <v>139</v>
      </c>
      <c r="Q48" s="425" t="s">
        <v>140</v>
      </c>
      <c r="R48" s="426" t="s">
        <v>141</v>
      </c>
      <c r="S48" s="423" t="s">
        <v>147</v>
      </c>
      <c r="T48" s="427">
        <v>20</v>
      </c>
      <c r="U48" s="423" t="s">
        <v>147</v>
      </c>
      <c r="V48" s="423" t="s">
        <v>147</v>
      </c>
      <c r="W48" s="423" t="s">
        <v>147</v>
      </c>
      <c r="X48" s="423" t="s">
        <v>147</v>
      </c>
      <c r="Y48" s="427">
        <v>50</v>
      </c>
      <c r="Z48" s="427">
        <v>30</v>
      </c>
      <c r="AA48" s="423" t="s">
        <v>147</v>
      </c>
      <c r="AB48" s="428">
        <v>100</v>
      </c>
      <c r="AC48" s="429" t="s">
        <v>171</v>
      </c>
      <c r="AD48" s="423" t="s">
        <v>548</v>
      </c>
      <c r="AE48" s="427" t="s">
        <v>139</v>
      </c>
      <c r="AF48" s="423" t="s">
        <v>144</v>
      </c>
      <c r="AG48" s="423" t="s">
        <v>144</v>
      </c>
      <c r="AH48" s="430">
        <v>1</v>
      </c>
      <c r="AI48" s="423">
        <v>30</v>
      </c>
      <c r="AJ48" s="431">
        <v>30</v>
      </c>
      <c r="AK48" s="432">
        <v>46135</v>
      </c>
      <c r="AL48" s="426" t="s">
        <v>147</v>
      </c>
      <c r="AM48" s="433">
        <v>0.41666666666666669</v>
      </c>
      <c r="AN48" s="434">
        <v>0.5</v>
      </c>
      <c r="AO48" s="442" t="s">
        <v>593</v>
      </c>
      <c r="AP48" s="429"/>
      <c r="AQ48" s="426"/>
      <c r="AR48" s="423" t="s">
        <v>147</v>
      </c>
      <c r="AS48" s="435"/>
      <c r="AT48" s="436"/>
      <c r="AU48" s="425"/>
      <c r="AV48" s="426"/>
      <c r="AW48" s="423"/>
      <c r="AX48" s="435"/>
      <c r="AY48" s="436"/>
      <c r="AZ48" s="437"/>
      <c r="BA48" s="426"/>
      <c r="BB48" s="423"/>
      <c r="BC48" s="435"/>
      <c r="BD48" s="436"/>
      <c r="BE48" s="425"/>
      <c r="BF48" s="426"/>
      <c r="BG48" s="423"/>
      <c r="BH48" s="435"/>
      <c r="BI48" s="436"/>
      <c r="BJ48" s="437"/>
      <c r="BK48" s="426"/>
      <c r="BL48" s="423" t="s">
        <v>147</v>
      </c>
      <c r="BM48" s="435" t="s">
        <v>147</v>
      </c>
      <c r="BN48" s="438" t="s">
        <v>147</v>
      </c>
      <c r="BO48" s="425" t="s">
        <v>359</v>
      </c>
      <c r="BP48" s="423" t="s">
        <v>594</v>
      </c>
      <c r="BQ48" s="423" t="s">
        <v>595</v>
      </c>
      <c r="BR48" s="424" t="s">
        <v>596</v>
      </c>
      <c r="BS48" s="425" t="s">
        <v>147</v>
      </c>
      <c r="BT48" s="423" t="s">
        <v>147</v>
      </c>
      <c r="BU48" s="423" t="s">
        <v>147</v>
      </c>
      <c r="BV48" s="424" t="s">
        <v>147</v>
      </c>
      <c r="BW48" s="381"/>
      <c r="BX48" s="382"/>
      <c r="BY48" s="423" t="s">
        <v>147</v>
      </c>
      <c r="BZ48" s="423" t="s">
        <v>147</v>
      </c>
      <c r="CA48" s="423" t="s">
        <v>147</v>
      </c>
      <c r="CB48" s="429" t="s">
        <v>147</v>
      </c>
      <c r="CC48" s="429" t="s">
        <v>147</v>
      </c>
      <c r="CD48" s="429" t="s">
        <v>147</v>
      </c>
      <c r="CE48" s="425" t="s">
        <v>227</v>
      </c>
      <c r="CF48" s="439" t="s">
        <v>228</v>
      </c>
      <c r="CG48" s="423" t="s">
        <v>147</v>
      </c>
      <c r="CH48" s="424" t="s">
        <v>147</v>
      </c>
      <c r="CI48" s="429" t="s">
        <v>147</v>
      </c>
      <c r="CJ48" s="429" t="s">
        <v>147</v>
      </c>
      <c r="CK48" s="429" t="s">
        <v>147</v>
      </c>
      <c r="CL48" s="429" t="s">
        <v>147</v>
      </c>
      <c r="CM48" s="429" t="s">
        <v>147</v>
      </c>
      <c r="CN48" s="429" t="s">
        <v>147</v>
      </c>
      <c r="CO48" s="429" t="s">
        <v>147</v>
      </c>
      <c r="CP48" s="429" t="s">
        <v>147</v>
      </c>
      <c r="CQ48" s="429" t="s">
        <v>147</v>
      </c>
      <c r="CR48" s="429" t="s">
        <v>147</v>
      </c>
      <c r="CS48" s="429" t="s">
        <v>147</v>
      </c>
      <c r="CT48" s="429" t="s">
        <v>147</v>
      </c>
      <c r="CU48" s="429" t="s">
        <v>147</v>
      </c>
      <c r="CV48" s="429" t="s">
        <v>147</v>
      </c>
      <c r="CW48" s="429" t="s">
        <v>147</v>
      </c>
      <c r="CX48" s="429" t="s">
        <v>147</v>
      </c>
      <c r="CY48" s="429" t="s">
        <v>147</v>
      </c>
      <c r="CZ48" s="435" t="s">
        <v>147</v>
      </c>
      <c r="DA48" s="425" t="s">
        <v>147</v>
      </c>
      <c r="DB48" s="440" t="s">
        <v>147</v>
      </c>
      <c r="DC48" s="440" t="s">
        <v>147</v>
      </c>
      <c r="DD48" s="440" t="s">
        <v>147</v>
      </c>
      <c r="DE48" s="440" t="s">
        <v>147</v>
      </c>
      <c r="DF48" s="440" t="s">
        <v>147</v>
      </c>
      <c r="DG48" s="440" t="s">
        <v>147</v>
      </c>
      <c r="DH48" s="440" t="s">
        <v>147</v>
      </c>
      <c r="DI48" s="435" t="s">
        <v>147</v>
      </c>
      <c r="DJ48" s="435" t="s">
        <v>147</v>
      </c>
      <c r="DK48" s="440" t="s">
        <v>147</v>
      </c>
      <c r="DL48" s="441" t="s">
        <v>147</v>
      </c>
      <c r="DM48" s="394" t="s">
        <v>147</v>
      </c>
      <c r="DN48" s="420" t="s">
        <v>577</v>
      </c>
      <c r="DO48" s="176"/>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row>
    <row r="49" spans="1:149" ht="409.5" hidden="1" x14ac:dyDescent="0.25">
      <c r="A49" s="138"/>
      <c r="B49" s="127"/>
      <c r="C49" s="47"/>
      <c r="D49" s="47"/>
      <c r="E49" s="136"/>
      <c r="F49" s="92" t="s">
        <v>597</v>
      </c>
      <c r="G49" s="121"/>
      <c r="H49" s="43"/>
      <c r="I49" s="89"/>
      <c r="J49" s="175"/>
      <c r="K49" s="53" t="s">
        <v>598</v>
      </c>
      <c r="L49" s="46"/>
      <c r="M49" s="443" t="s">
        <v>599</v>
      </c>
      <c r="N49" s="444" t="s">
        <v>600</v>
      </c>
      <c r="O49" s="92" t="s">
        <v>144</v>
      </c>
      <c r="P49" s="106" t="s">
        <v>139</v>
      </c>
      <c r="Q49" s="445" t="s">
        <v>476</v>
      </c>
      <c r="R49" s="426" t="s">
        <v>141</v>
      </c>
      <c r="S49" s="446" t="s">
        <v>147</v>
      </c>
      <c r="T49" s="446" t="s">
        <v>147</v>
      </c>
      <c r="U49" s="446" t="s">
        <v>147</v>
      </c>
      <c r="V49" s="447">
        <v>50</v>
      </c>
      <c r="W49" s="447">
        <v>50</v>
      </c>
      <c r="X49" s="446" t="s">
        <v>147</v>
      </c>
      <c r="Y49" s="446" t="s">
        <v>147</v>
      </c>
      <c r="Z49" s="446" t="s">
        <v>147</v>
      </c>
      <c r="AA49" s="446" t="s">
        <v>147</v>
      </c>
      <c r="AB49" s="448">
        <v>100</v>
      </c>
      <c r="AC49" s="449" t="s">
        <v>444</v>
      </c>
      <c r="AD49" s="446" t="s">
        <v>548</v>
      </c>
      <c r="AE49" s="447" t="s">
        <v>139</v>
      </c>
      <c r="AF49" s="423" t="s">
        <v>144</v>
      </c>
      <c r="AG49" s="423" t="s">
        <v>144</v>
      </c>
      <c r="AH49" s="446">
        <v>1.5</v>
      </c>
      <c r="AI49" s="446">
        <v>30</v>
      </c>
      <c r="AJ49" s="450">
        <f>Sheet_1_Table_1_135[[#This Row],[Quota]]*Sheet_1_Table_1_135[[#This Row],[ILP Units Per Session]]</f>
        <v>45</v>
      </c>
      <c r="AK49" s="451">
        <v>46090</v>
      </c>
      <c r="AL49" s="452" t="s">
        <v>147</v>
      </c>
      <c r="AM49" s="453">
        <v>0.45833333333333331</v>
      </c>
      <c r="AN49" s="454">
        <v>0.52083333333333337</v>
      </c>
      <c r="AO49" s="455" t="s">
        <v>601</v>
      </c>
      <c r="AP49" s="457"/>
      <c r="AQ49" s="452"/>
      <c r="AR49" s="446"/>
      <c r="AS49" s="459"/>
      <c r="AT49" s="460"/>
      <c r="AU49" s="445"/>
      <c r="AV49" s="452"/>
      <c r="AW49" s="446"/>
      <c r="AX49" s="459"/>
      <c r="AY49" s="460"/>
      <c r="AZ49" s="449"/>
      <c r="BA49" s="452"/>
      <c r="BB49" s="446"/>
      <c r="BC49" s="459"/>
      <c r="BD49" s="460"/>
      <c r="BE49" s="445"/>
      <c r="BF49" s="452"/>
      <c r="BG49" s="446"/>
      <c r="BH49" s="459"/>
      <c r="BI49" s="460"/>
      <c r="BJ49" s="449"/>
      <c r="BK49" s="452"/>
      <c r="BL49" s="446"/>
      <c r="BM49" s="459"/>
      <c r="BN49" s="461" t="s">
        <v>147</v>
      </c>
      <c r="BO49" s="456" t="s">
        <v>359</v>
      </c>
      <c r="BP49" s="457" t="s">
        <v>602</v>
      </c>
      <c r="BQ49" s="457" t="s">
        <v>467</v>
      </c>
      <c r="BR49" s="458" t="s">
        <v>603</v>
      </c>
      <c r="BS49" s="446" t="s">
        <v>147</v>
      </c>
      <c r="BT49" s="446" t="s">
        <v>147</v>
      </c>
      <c r="BU49" s="446" t="s">
        <v>147</v>
      </c>
      <c r="BV49" s="444" t="s">
        <v>147</v>
      </c>
      <c r="BW49" s="446"/>
      <c r="BX49" s="444"/>
      <c r="BY49" s="443"/>
      <c r="BZ49" s="446"/>
      <c r="CA49" s="446"/>
      <c r="CB49" s="446"/>
      <c r="CC49" s="446" t="s">
        <v>147</v>
      </c>
      <c r="CD49" s="446" t="s">
        <v>147</v>
      </c>
      <c r="CE49" s="456" t="s">
        <v>604</v>
      </c>
      <c r="CF49" s="410" t="s">
        <v>605</v>
      </c>
      <c r="CG49" s="457" t="s">
        <v>147</v>
      </c>
      <c r="CH49" s="458" t="s">
        <v>147</v>
      </c>
      <c r="CI49" s="443" t="s">
        <v>147</v>
      </c>
      <c r="CJ49" s="446" t="s">
        <v>147</v>
      </c>
      <c r="CK49" s="446" t="s">
        <v>147</v>
      </c>
      <c r="CL49" s="446" t="s">
        <v>147</v>
      </c>
      <c r="CM49" s="446" t="s">
        <v>147</v>
      </c>
      <c r="CN49" s="446" t="s">
        <v>147</v>
      </c>
      <c r="CO49" s="446" t="s">
        <v>147</v>
      </c>
      <c r="CP49" s="446" t="s">
        <v>147</v>
      </c>
      <c r="CQ49" s="446" t="s">
        <v>147</v>
      </c>
      <c r="CR49" s="446" t="s">
        <v>147</v>
      </c>
      <c r="CS49" s="446" t="s">
        <v>147</v>
      </c>
      <c r="CT49" s="446" t="s">
        <v>147</v>
      </c>
      <c r="CU49" s="446" t="s">
        <v>147</v>
      </c>
      <c r="CV49" s="446" t="s">
        <v>147</v>
      </c>
      <c r="CW49" s="446" t="s">
        <v>147</v>
      </c>
      <c r="CX49" s="446" t="s">
        <v>147</v>
      </c>
      <c r="CY49" s="446" t="s">
        <v>147</v>
      </c>
      <c r="CZ49" s="462" t="s">
        <v>147</v>
      </c>
      <c r="DA49" s="445" t="s">
        <v>147</v>
      </c>
      <c r="DB49" s="463" t="s">
        <v>147</v>
      </c>
      <c r="DC49" s="463" t="s">
        <v>147</v>
      </c>
      <c r="DD49" s="463" t="s">
        <v>147</v>
      </c>
      <c r="DE49" s="463" t="s">
        <v>147</v>
      </c>
      <c r="DF49" s="463" t="s">
        <v>147</v>
      </c>
      <c r="DG49" s="463" t="s">
        <v>147</v>
      </c>
      <c r="DH49" s="463" t="s">
        <v>147</v>
      </c>
      <c r="DI49" s="464" t="s">
        <v>147</v>
      </c>
      <c r="DJ49" s="465" t="s">
        <v>147</v>
      </c>
      <c r="DK49" s="463" t="s">
        <v>147</v>
      </c>
      <c r="DL49" s="466" t="s">
        <v>147</v>
      </c>
      <c r="DM49" s="467" t="s">
        <v>147</v>
      </c>
      <c r="DN49" s="420" t="s">
        <v>606</v>
      </c>
      <c r="DO49" s="176"/>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row>
    <row r="50" spans="1:149" ht="180" hidden="1" x14ac:dyDescent="0.25">
      <c r="A50" s="138"/>
      <c r="B50" s="127"/>
      <c r="C50" s="47"/>
      <c r="D50" s="47"/>
      <c r="E50" s="136"/>
      <c r="F50" s="52" t="s">
        <v>214</v>
      </c>
      <c r="G50" s="121"/>
      <c r="H50" s="43"/>
      <c r="I50" s="89"/>
      <c r="J50" s="175"/>
      <c r="K50" s="470" t="s">
        <v>607</v>
      </c>
      <c r="L50" s="471" t="s">
        <v>147</v>
      </c>
      <c r="M50" s="471" t="s">
        <v>608</v>
      </c>
      <c r="N50" s="472" t="s">
        <v>609</v>
      </c>
      <c r="O50" s="92" t="s">
        <v>144</v>
      </c>
      <c r="P50" s="499" t="s">
        <v>139</v>
      </c>
      <c r="Q50" s="473" t="s">
        <v>464</v>
      </c>
      <c r="R50" s="474" t="s">
        <v>159</v>
      </c>
      <c r="S50" s="471" t="s">
        <v>147</v>
      </c>
      <c r="T50" s="471" t="s">
        <v>147</v>
      </c>
      <c r="U50" s="471" t="s">
        <v>147</v>
      </c>
      <c r="V50" s="471" t="s">
        <v>147</v>
      </c>
      <c r="W50" s="475">
        <v>20</v>
      </c>
      <c r="X50" s="471" t="s">
        <v>147</v>
      </c>
      <c r="Y50" s="475">
        <v>30</v>
      </c>
      <c r="Z50" s="471" t="s">
        <v>147</v>
      </c>
      <c r="AA50" s="475">
        <v>50</v>
      </c>
      <c r="AB50" s="476">
        <v>100</v>
      </c>
      <c r="AC50" s="477" t="s">
        <v>142</v>
      </c>
      <c r="AD50" s="471" t="s">
        <v>143</v>
      </c>
      <c r="AE50" s="447" t="s">
        <v>139</v>
      </c>
      <c r="AF50" s="471" t="s">
        <v>147</v>
      </c>
      <c r="AG50" s="447" t="s">
        <v>139</v>
      </c>
      <c r="AH50" s="471">
        <v>1</v>
      </c>
      <c r="AI50" s="471">
        <v>30</v>
      </c>
      <c r="AJ50" s="478">
        <v>30</v>
      </c>
      <c r="AK50" s="479">
        <v>46101</v>
      </c>
      <c r="AL50" s="480" t="s">
        <v>147</v>
      </c>
      <c r="AM50" s="481">
        <v>0.70833333333333337</v>
      </c>
      <c r="AN50" s="482">
        <v>0.75</v>
      </c>
      <c r="AO50" s="483" t="s">
        <v>610</v>
      </c>
      <c r="AP50" s="484" t="s">
        <v>147</v>
      </c>
      <c r="AQ50" s="480" t="s">
        <v>147</v>
      </c>
      <c r="AR50" s="471" t="s">
        <v>147</v>
      </c>
      <c r="AS50" s="485" t="s">
        <v>147</v>
      </c>
      <c r="AT50" s="486" t="s">
        <v>147</v>
      </c>
      <c r="AU50" s="473" t="s">
        <v>147</v>
      </c>
      <c r="AV50" s="480" t="s">
        <v>147</v>
      </c>
      <c r="AW50" s="471" t="s">
        <v>147</v>
      </c>
      <c r="AX50" s="485" t="s">
        <v>147</v>
      </c>
      <c r="AY50" s="486" t="s">
        <v>147</v>
      </c>
      <c r="AZ50" s="477" t="s">
        <v>147</v>
      </c>
      <c r="BA50" s="480" t="s">
        <v>147</v>
      </c>
      <c r="BB50" s="471" t="s">
        <v>147</v>
      </c>
      <c r="BC50" s="485" t="s">
        <v>147</v>
      </c>
      <c r="BD50" s="486" t="s">
        <v>147</v>
      </c>
      <c r="BE50" s="473" t="s">
        <v>147</v>
      </c>
      <c r="BF50" s="480" t="s">
        <v>147</v>
      </c>
      <c r="BG50" s="471" t="s">
        <v>147</v>
      </c>
      <c r="BH50" s="485" t="s">
        <v>147</v>
      </c>
      <c r="BI50" s="486" t="s">
        <v>147</v>
      </c>
      <c r="BJ50" s="477" t="s">
        <v>147</v>
      </c>
      <c r="BK50" s="480" t="s">
        <v>147</v>
      </c>
      <c r="BL50" s="471" t="s">
        <v>147</v>
      </c>
      <c r="BM50" s="485" t="s">
        <v>147</v>
      </c>
      <c r="BN50" s="487" t="s">
        <v>147</v>
      </c>
      <c r="BO50" s="488" t="s">
        <v>247</v>
      </c>
      <c r="BP50" s="484" t="s">
        <v>611</v>
      </c>
      <c r="BQ50" s="484" t="s">
        <v>311</v>
      </c>
      <c r="BR50" s="489" t="s">
        <v>612</v>
      </c>
      <c r="BS50" s="471" t="s">
        <v>147</v>
      </c>
      <c r="BT50" s="471" t="s">
        <v>147</v>
      </c>
      <c r="BU50" s="471" t="s">
        <v>147</v>
      </c>
      <c r="BV50" s="472" t="s">
        <v>147</v>
      </c>
      <c r="BW50" s="471"/>
      <c r="BX50" s="472"/>
      <c r="BY50" s="490" t="s">
        <v>147</v>
      </c>
      <c r="BZ50" s="471" t="s">
        <v>147</v>
      </c>
      <c r="CA50" s="471" t="s">
        <v>147</v>
      </c>
      <c r="CB50" s="471" t="s">
        <v>147</v>
      </c>
      <c r="CC50" s="471" t="s">
        <v>147</v>
      </c>
      <c r="CD50" s="471" t="s">
        <v>147</v>
      </c>
      <c r="CE50" s="488" t="s">
        <v>613</v>
      </c>
      <c r="CF50" s="491" t="s">
        <v>614</v>
      </c>
      <c r="CG50" s="484" t="s">
        <v>147</v>
      </c>
      <c r="CH50" s="489" t="s">
        <v>147</v>
      </c>
      <c r="CI50" s="490" t="s">
        <v>147</v>
      </c>
      <c r="CJ50" s="471" t="s">
        <v>147</v>
      </c>
      <c r="CK50" s="471" t="s">
        <v>147</v>
      </c>
      <c r="CL50" s="471" t="s">
        <v>147</v>
      </c>
      <c r="CM50" s="471" t="s">
        <v>147</v>
      </c>
      <c r="CN50" s="471" t="s">
        <v>147</v>
      </c>
      <c r="CO50" s="471" t="s">
        <v>147</v>
      </c>
      <c r="CP50" s="471" t="s">
        <v>147</v>
      </c>
      <c r="CQ50" s="471" t="s">
        <v>147</v>
      </c>
      <c r="CR50" s="471" t="s">
        <v>147</v>
      </c>
      <c r="CS50" s="471" t="s">
        <v>147</v>
      </c>
      <c r="CT50" s="471" t="s">
        <v>147</v>
      </c>
      <c r="CU50" s="471" t="s">
        <v>147</v>
      </c>
      <c r="CV50" s="471" t="s">
        <v>147</v>
      </c>
      <c r="CW50" s="471" t="s">
        <v>147</v>
      </c>
      <c r="CX50" s="471" t="s">
        <v>147</v>
      </c>
      <c r="CY50" s="471" t="s">
        <v>147</v>
      </c>
      <c r="CZ50" s="492" t="s">
        <v>147</v>
      </c>
      <c r="DA50" s="473" t="s">
        <v>147</v>
      </c>
      <c r="DB50" s="493" t="s">
        <v>147</v>
      </c>
      <c r="DC50" s="493" t="s">
        <v>147</v>
      </c>
      <c r="DD50" s="493" t="s">
        <v>147</v>
      </c>
      <c r="DE50" s="493" t="s">
        <v>147</v>
      </c>
      <c r="DF50" s="493" t="s">
        <v>147</v>
      </c>
      <c r="DG50" s="493" t="s">
        <v>147</v>
      </c>
      <c r="DH50" s="493" t="s">
        <v>147</v>
      </c>
      <c r="DI50" s="494" t="s">
        <v>147</v>
      </c>
      <c r="DJ50" s="495" t="s">
        <v>147</v>
      </c>
      <c r="DK50" s="493" t="s">
        <v>147</v>
      </c>
      <c r="DL50" s="496" t="s">
        <v>147</v>
      </c>
      <c r="DM50" s="497" t="s">
        <v>147</v>
      </c>
      <c r="DN50" s="498" t="s">
        <v>615</v>
      </c>
      <c r="DO50" s="176"/>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row>
    <row r="51" spans="1:149" s="176" customFormat="1" ht="409.5" hidden="1" x14ac:dyDescent="0.25">
      <c r="A51" s="512"/>
      <c r="B51" s="127"/>
      <c r="C51" s="47"/>
      <c r="D51" s="47"/>
      <c r="E51" s="136"/>
      <c r="F51" s="92"/>
      <c r="G51" s="121"/>
      <c r="H51" s="43"/>
      <c r="I51" s="89"/>
      <c r="J51" s="100"/>
      <c r="K51" s="469" t="s">
        <v>616</v>
      </c>
      <c r="L51" s="446" t="s">
        <v>147</v>
      </c>
      <c r="M51" s="446" t="s">
        <v>617</v>
      </c>
      <c r="N51" s="444" t="s">
        <v>618</v>
      </c>
      <c r="O51" s="510" t="s">
        <v>144</v>
      </c>
      <c r="P51" s="511" t="s">
        <v>139</v>
      </c>
      <c r="Q51" s="445" t="s">
        <v>464</v>
      </c>
      <c r="R51" s="509" t="s">
        <v>159</v>
      </c>
      <c r="S51" s="446" t="s">
        <v>147</v>
      </c>
      <c r="T51" s="446" t="s">
        <v>147</v>
      </c>
      <c r="U51" s="446" t="s">
        <v>147</v>
      </c>
      <c r="V51" s="446" t="s">
        <v>147</v>
      </c>
      <c r="W51" s="447">
        <v>50</v>
      </c>
      <c r="X51" s="447">
        <v>50</v>
      </c>
      <c r="Y51" s="446" t="s">
        <v>147</v>
      </c>
      <c r="Z51" s="446" t="s">
        <v>147</v>
      </c>
      <c r="AA51" s="446" t="s">
        <v>147</v>
      </c>
      <c r="AB51" s="448">
        <v>100</v>
      </c>
      <c r="AC51" s="449" t="s">
        <v>444</v>
      </c>
      <c r="AD51" s="446" t="s">
        <v>548</v>
      </c>
      <c r="AE51" s="447" t="s">
        <v>139</v>
      </c>
      <c r="AF51" s="446" t="s">
        <v>147</v>
      </c>
      <c r="AG51" s="446" t="s">
        <v>147</v>
      </c>
      <c r="AH51" s="446">
        <v>1.5</v>
      </c>
      <c r="AI51" s="446">
        <v>30</v>
      </c>
      <c r="AJ51" s="450">
        <v>1.5</v>
      </c>
      <c r="AK51" s="451">
        <v>46112</v>
      </c>
      <c r="AL51" s="452" t="s">
        <v>147</v>
      </c>
      <c r="AM51" s="453">
        <v>0.45833333333333331</v>
      </c>
      <c r="AN51" s="454">
        <v>0.52083333333333337</v>
      </c>
      <c r="AO51" s="455" t="s">
        <v>619</v>
      </c>
      <c r="AP51" s="457" t="s">
        <v>147</v>
      </c>
      <c r="AQ51" s="452" t="s">
        <v>147</v>
      </c>
      <c r="AR51" s="446" t="s">
        <v>147</v>
      </c>
      <c r="AS51" s="459" t="s">
        <v>147</v>
      </c>
      <c r="AT51" s="460" t="s">
        <v>147</v>
      </c>
      <c r="AU51" s="445" t="s">
        <v>147</v>
      </c>
      <c r="AV51" s="452" t="s">
        <v>147</v>
      </c>
      <c r="AW51" s="446" t="s">
        <v>147</v>
      </c>
      <c r="AX51" s="459" t="s">
        <v>147</v>
      </c>
      <c r="AY51" s="460" t="s">
        <v>147</v>
      </c>
      <c r="AZ51" s="449" t="s">
        <v>147</v>
      </c>
      <c r="BA51" s="452" t="s">
        <v>147</v>
      </c>
      <c r="BB51" s="446" t="s">
        <v>147</v>
      </c>
      <c r="BC51" s="459" t="s">
        <v>147</v>
      </c>
      <c r="BD51" s="460" t="s">
        <v>147</v>
      </c>
      <c r="BE51" s="445" t="s">
        <v>147</v>
      </c>
      <c r="BF51" s="452" t="s">
        <v>147</v>
      </c>
      <c r="BG51" s="446" t="s">
        <v>147</v>
      </c>
      <c r="BH51" s="459" t="s">
        <v>147</v>
      </c>
      <c r="BI51" s="460" t="s">
        <v>147</v>
      </c>
      <c r="BJ51" s="449" t="s">
        <v>147</v>
      </c>
      <c r="BK51" s="452" t="s">
        <v>147</v>
      </c>
      <c r="BL51" s="446" t="s">
        <v>147</v>
      </c>
      <c r="BM51" s="459" t="s">
        <v>147</v>
      </c>
      <c r="BN51" s="461" t="s">
        <v>147</v>
      </c>
      <c r="BO51" s="456" t="s">
        <v>359</v>
      </c>
      <c r="BP51" s="457" t="s">
        <v>620</v>
      </c>
      <c r="BQ51" s="457" t="s">
        <v>621</v>
      </c>
      <c r="BR51" s="458" t="s">
        <v>622</v>
      </c>
      <c r="BS51" s="446" t="s">
        <v>147</v>
      </c>
      <c r="BT51" s="446" t="s">
        <v>147</v>
      </c>
      <c r="BU51" s="446" t="s">
        <v>147</v>
      </c>
      <c r="BV51" s="444" t="s">
        <v>147</v>
      </c>
      <c r="BW51" s="446" t="s">
        <v>147</v>
      </c>
      <c r="BX51" s="444" t="s">
        <v>147</v>
      </c>
      <c r="BY51" s="443" t="s">
        <v>147</v>
      </c>
      <c r="BZ51" s="446" t="s">
        <v>147</v>
      </c>
      <c r="CA51" s="446" t="s">
        <v>147</v>
      </c>
      <c r="CB51" s="446" t="s">
        <v>147</v>
      </c>
      <c r="CC51" s="446" t="s">
        <v>147</v>
      </c>
      <c r="CD51" s="446" t="s">
        <v>147</v>
      </c>
      <c r="CE51" s="456" t="s">
        <v>604</v>
      </c>
      <c r="CF51" s="410" t="s">
        <v>605</v>
      </c>
      <c r="CG51" s="457" t="s">
        <v>147</v>
      </c>
      <c r="CH51" s="458" t="s">
        <v>147</v>
      </c>
      <c r="CI51" s="443" t="s">
        <v>147</v>
      </c>
      <c r="CJ51" s="446" t="s">
        <v>147</v>
      </c>
      <c r="CK51" s="446" t="s">
        <v>147</v>
      </c>
      <c r="CL51" s="446" t="s">
        <v>147</v>
      </c>
      <c r="CM51" s="446" t="s">
        <v>147</v>
      </c>
      <c r="CN51" s="446" t="s">
        <v>147</v>
      </c>
      <c r="CO51" s="446" t="s">
        <v>147</v>
      </c>
      <c r="CP51" s="446" t="s">
        <v>147</v>
      </c>
      <c r="CQ51" s="446" t="s">
        <v>147</v>
      </c>
      <c r="CR51" s="446" t="s">
        <v>147</v>
      </c>
      <c r="CS51" s="446" t="s">
        <v>147</v>
      </c>
      <c r="CT51" s="446" t="s">
        <v>147</v>
      </c>
      <c r="CU51" s="446" t="s">
        <v>147</v>
      </c>
      <c r="CV51" s="446" t="s">
        <v>147</v>
      </c>
      <c r="CW51" s="446" t="s">
        <v>147</v>
      </c>
      <c r="CX51" s="446" t="s">
        <v>147</v>
      </c>
      <c r="CY51" s="446" t="s">
        <v>147</v>
      </c>
      <c r="CZ51" s="462" t="s">
        <v>147</v>
      </c>
      <c r="DA51" s="445" t="s">
        <v>147</v>
      </c>
      <c r="DB51" s="463" t="s">
        <v>147</v>
      </c>
      <c r="DC51" s="463" t="s">
        <v>147</v>
      </c>
      <c r="DD51" s="463" t="s">
        <v>147</v>
      </c>
      <c r="DE51" s="463" t="s">
        <v>147</v>
      </c>
      <c r="DF51" s="463" t="s">
        <v>147</v>
      </c>
      <c r="DG51" s="463" t="s">
        <v>147</v>
      </c>
      <c r="DH51" s="463" t="s">
        <v>147</v>
      </c>
      <c r="DI51" s="464" t="s">
        <v>147</v>
      </c>
      <c r="DJ51" s="465" t="s">
        <v>147</v>
      </c>
      <c r="DK51" s="463" t="s">
        <v>147</v>
      </c>
      <c r="DL51" s="466" t="s">
        <v>147</v>
      </c>
      <c r="DM51" s="467" t="s">
        <v>147</v>
      </c>
      <c r="DN51" s="420" t="s">
        <v>623</v>
      </c>
    </row>
    <row r="52" spans="1:149" hidden="1" x14ac:dyDescent="0.25">
      <c r="A52" s="138"/>
      <c r="B52" s="127"/>
      <c r="C52" s="47"/>
      <c r="D52" s="47"/>
      <c r="E52" s="136"/>
      <c r="F52" s="92"/>
      <c r="G52" s="121"/>
      <c r="H52" s="43"/>
      <c r="I52" s="89"/>
      <c r="J52" s="100"/>
      <c r="K52" s="53"/>
      <c r="L52" s="46"/>
      <c r="M52" s="45"/>
      <c r="N52" s="89"/>
      <c r="O52" s="143"/>
      <c r="P52" s="144"/>
      <c r="Q52" s="100"/>
      <c r="R52" s="67"/>
      <c r="S52" s="46"/>
      <c r="T52" s="46"/>
      <c r="U52" s="46"/>
      <c r="V52" s="46"/>
      <c r="W52" s="46"/>
      <c r="X52" s="46"/>
      <c r="Y52" s="46"/>
      <c r="Z52" s="46"/>
      <c r="AA52" s="46"/>
      <c r="AB52" s="121"/>
      <c r="AC52" s="43"/>
      <c r="AD52" s="46"/>
      <c r="AE52" s="46"/>
      <c r="AF52" s="46"/>
      <c r="AG52" s="46"/>
      <c r="AH52" s="46"/>
      <c r="AI52" s="46"/>
      <c r="AJ52" s="90">
        <f t="shared" ref="AJ52:AJ54" si="3">SUM(AH52*AI52)</f>
        <v>0</v>
      </c>
      <c r="AK52" s="92"/>
      <c r="AL52" s="145"/>
      <c r="AM52" s="49"/>
      <c r="AN52" s="50"/>
      <c r="AO52" s="110"/>
      <c r="AP52" s="48"/>
      <c r="AQ52" s="69"/>
      <c r="AR52" s="49"/>
      <c r="AS52" s="50"/>
      <c r="AT52" s="91"/>
      <c r="AU52" s="109"/>
      <c r="AV52" s="69"/>
      <c r="AW52" s="49"/>
      <c r="AX52" s="50"/>
      <c r="AY52" s="91"/>
      <c r="AZ52" s="80"/>
      <c r="BA52" s="69"/>
      <c r="BB52" s="49"/>
      <c r="BC52" s="50"/>
      <c r="BD52" s="91"/>
      <c r="BE52" s="109"/>
      <c r="BF52" s="69"/>
      <c r="BG52" s="49"/>
      <c r="BH52" s="50"/>
      <c r="BI52" s="91"/>
      <c r="BJ52" s="80"/>
      <c r="BK52" s="69"/>
      <c r="BL52" s="49"/>
      <c r="BM52" s="50"/>
      <c r="BN52" s="51"/>
      <c r="BO52" s="92"/>
      <c r="BP52" s="53"/>
      <c r="BQ52" s="45"/>
      <c r="BR52" s="121"/>
      <c r="BS52" s="92"/>
      <c r="BT52" s="45"/>
      <c r="BU52" s="45"/>
      <c r="BV52" s="89"/>
      <c r="BW52" s="100"/>
      <c r="BX52" s="135"/>
      <c r="BY52" s="45"/>
      <c r="BZ52" s="45"/>
      <c r="CA52" s="45"/>
      <c r="CB52" s="44"/>
      <c r="CC52" s="44"/>
      <c r="CD52" s="44"/>
      <c r="CE52" s="100"/>
      <c r="CF52" s="44"/>
      <c r="CG52" s="45"/>
      <c r="CH52" s="89"/>
      <c r="CI52" s="46"/>
      <c r="CJ52" s="46"/>
      <c r="CK52" s="46"/>
      <c r="CL52" s="46"/>
      <c r="CM52" s="46"/>
      <c r="CN52" s="46"/>
      <c r="CO52" s="46"/>
      <c r="CP52" s="46"/>
      <c r="CQ52" s="46"/>
      <c r="CR52" s="46"/>
      <c r="CS52" s="46"/>
      <c r="CT52" s="46"/>
      <c r="CU52" s="46"/>
      <c r="CV52" s="46"/>
      <c r="CW52" s="46"/>
      <c r="CX52" s="46"/>
      <c r="CY52" s="46"/>
      <c r="CZ52" s="55"/>
      <c r="DA52" s="92"/>
      <c r="DB52" s="47"/>
      <c r="DC52" s="47"/>
      <c r="DD52" s="47"/>
      <c r="DE52" s="47"/>
      <c r="DF52" s="47"/>
      <c r="DG52" s="56"/>
      <c r="DH52" s="56"/>
      <c r="DI52" s="131"/>
      <c r="DJ52" s="132"/>
      <c r="DK52" s="57"/>
      <c r="DL52" s="57"/>
      <c r="DM52" s="57"/>
      <c r="DN52" s="176"/>
      <c r="DO52" s="176"/>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row>
    <row r="53" spans="1:149" hidden="1" x14ac:dyDescent="0.25">
      <c r="A53" s="138"/>
      <c r="B53" s="127"/>
      <c r="C53" s="47"/>
      <c r="D53" s="47"/>
      <c r="E53" s="136"/>
      <c r="F53" s="92"/>
      <c r="G53" s="121"/>
      <c r="H53" s="43"/>
      <c r="I53" s="89"/>
      <c r="J53" s="100"/>
      <c r="K53" s="53"/>
      <c r="L53" s="46"/>
      <c r="M53" s="45"/>
      <c r="N53" s="89"/>
      <c r="O53" s="143"/>
      <c r="P53" s="144"/>
      <c r="Q53" s="100"/>
      <c r="R53" s="67"/>
      <c r="S53" s="46"/>
      <c r="T53" s="46"/>
      <c r="U53" s="46"/>
      <c r="V53" s="46"/>
      <c r="W53" s="46"/>
      <c r="X53" s="46"/>
      <c r="Y53" s="46"/>
      <c r="Z53" s="46"/>
      <c r="AA53" s="46"/>
      <c r="AB53" s="121"/>
      <c r="AC53" s="43"/>
      <c r="AD53" s="46"/>
      <c r="AE53" s="46"/>
      <c r="AF53" s="46"/>
      <c r="AG53" s="46"/>
      <c r="AH53" s="46"/>
      <c r="AI53" s="46"/>
      <c r="AJ53" s="90">
        <f t="shared" si="3"/>
        <v>0</v>
      </c>
      <c r="AK53" s="92"/>
      <c r="AL53" s="145"/>
      <c r="AM53" s="49"/>
      <c r="AN53" s="50"/>
      <c r="AO53" s="110"/>
      <c r="AP53" s="48"/>
      <c r="AQ53" s="69"/>
      <c r="AR53" s="49"/>
      <c r="AS53" s="50"/>
      <c r="AT53" s="91"/>
      <c r="AU53" s="109"/>
      <c r="AV53" s="69"/>
      <c r="AW53" s="49"/>
      <c r="AX53" s="50"/>
      <c r="AY53" s="91"/>
      <c r="AZ53" s="80"/>
      <c r="BA53" s="69"/>
      <c r="BB53" s="49"/>
      <c r="BC53" s="50"/>
      <c r="BD53" s="91"/>
      <c r="BE53" s="109"/>
      <c r="BF53" s="69"/>
      <c r="BG53" s="49"/>
      <c r="BH53" s="50"/>
      <c r="BI53" s="91"/>
      <c r="BJ53" s="80"/>
      <c r="BK53" s="69"/>
      <c r="BL53" s="49"/>
      <c r="BM53" s="50"/>
      <c r="BN53" s="51"/>
      <c r="BO53" s="92"/>
      <c r="BP53" s="53"/>
      <c r="BQ53" s="45"/>
      <c r="BR53" s="121"/>
      <c r="BS53" s="92"/>
      <c r="BT53" s="45"/>
      <c r="BU53" s="45"/>
      <c r="BV53" s="89"/>
      <c r="BW53" s="100"/>
      <c r="BX53" s="135"/>
      <c r="BY53" s="45"/>
      <c r="BZ53" s="45"/>
      <c r="CA53" s="45"/>
      <c r="CB53" s="44"/>
      <c r="CC53" s="44"/>
      <c r="CD53" s="44"/>
      <c r="CE53" s="100"/>
      <c r="CF53" s="44"/>
      <c r="CG53" s="45"/>
      <c r="CH53" s="89"/>
      <c r="CI53" s="46"/>
      <c r="CJ53" s="46"/>
      <c r="CK53" s="46"/>
      <c r="CL53" s="46"/>
      <c r="CM53" s="46"/>
      <c r="CN53" s="46"/>
      <c r="CO53" s="46"/>
      <c r="CP53" s="46"/>
      <c r="CQ53" s="46"/>
      <c r="CR53" s="46"/>
      <c r="CS53" s="46"/>
      <c r="CT53" s="46"/>
      <c r="CU53" s="46"/>
      <c r="CV53" s="46"/>
      <c r="CW53" s="46"/>
      <c r="CX53" s="46"/>
      <c r="CY53" s="46"/>
      <c r="CZ53" s="55"/>
      <c r="DA53" s="92"/>
      <c r="DB53" s="47"/>
      <c r="DC53" s="47"/>
      <c r="DD53" s="47"/>
      <c r="DE53" s="47"/>
      <c r="DF53" s="47"/>
      <c r="DG53" s="56"/>
      <c r="DH53" s="56"/>
      <c r="DI53" s="131"/>
      <c r="DJ53" s="132"/>
      <c r="DK53" s="57"/>
      <c r="DL53" s="57"/>
      <c r="DM53" s="57"/>
      <c r="DN53" s="176"/>
      <c r="DO53" s="176"/>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row>
    <row r="54" spans="1:149" hidden="1" x14ac:dyDescent="0.25">
      <c r="A54" s="138"/>
      <c r="B54" s="127"/>
      <c r="C54" s="47"/>
      <c r="D54" s="47"/>
      <c r="E54" s="136"/>
      <c r="F54" s="92"/>
      <c r="G54" s="121"/>
      <c r="H54" s="43"/>
      <c r="I54" s="89"/>
      <c r="J54" s="100"/>
      <c r="K54" s="53"/>
      <c r="L54" s="46"/>
      <c r="M54" s="45"/>
      <c r="N54" s="89"/>
      <c r="O54" s="143"/>
      <c r="P54" s="144"/>
      <c r="Q54" s="100"/>
      <c r="R54" s="67"/>
      <c r="S54" s="46"/>
      <c r="T54" s="46"/>
      <c r="U54" s="46"/>
      <c r="V54" s="46"/>
      <c r="W54" s="46"/>
      <c r="X54" s="46"/>
      <c r="Y54" s="46"/>
      <c r="Z54" s="46"/>
      <c r="AA54" s="46"/>
      <c r="AB54" s="121"/>
      <c r="AC54" s="43"/>
      <c r="AD54" s="46"/>
      <c r="AE54" s="46"/>
      <c r="AF54" s="46"/>
      <c r="AG54" s="46"/>
      <c r="AH54" s="46"/>
      <c r="AI54" s="46"/>
      <c r="AJ54" s="90">
        <f t="shared" si="3"/>
        <v>0</v>
      </c>
      <c r="AK54" s="92"/>
      <c r="AL54" s="145"/>
      <c r="AM54" s="49"/>
      <c r="AN54" s="50"/>
      <c r="AO54" s="110"/>
      <c r="AP54" s="48"/>
      <c r="AQ54" s="69"/>
      <c r="AR54" s="49"/>
      <c r="AS54" s="50"/>
      <c r="AT54" s="91"/>
      <c r="AU54" s="109"/>
      <c r="AV54" s="69"/>
      <c r="AW54" s="49"/>
      <c r="AX54" s="50"/>
      <c r="AY54" s="91"/>
      <c r="AZ54" s="80"/>
      <c r="BA54" s="69"/>
      <c r="BB54" s="49"/>
      <c r="BC54" s="50"/>
      <c r="BD54" s="91"/>
      <c r="BE54" s="109"/>
      <c r="BF54" s="69"/>
      <c r="BG54" s="49"/>
      <c r="BH54" s="50"/>
      <c r="BI54" s="91"/>
      <c r="BJ54" s="80"/>
      <c r="BK54" s="69"/>
      <c r="BL54" s="49"/>
      <c r="BM54" s="50"/>
      <c r="BN54" s="51"/>
      <c r="BO54" s="92"/>
      <c r="BP54" s="53"/>
      <c r="BQ54" s="45"/>
      <c r="BR54" s="121"/>
      <c r="BS54" s="92"/>
      <c r="BT54" s="45"/>
      <c r="BU54" s="45"/>
      <c r="BV54" s="89"/>
      <c r="BW54" s="100"/>
      <c r="BX54" s="135"/>
      <c r="BY54" s="45"/>
      <c r="BZ54" s="45"/>
      <c r="CA54" s="45"/>
      <c r="CB54" s="44"/>
      <c r="CC54" s="44"/>
      <c r="CD54" s="44"/>
      <c r="CE54" s="100"/>
      <c r="CF54" s="44"/>
      <c r="CG54" s="45"/>
      <c r="CH54" s="89"/>
      <c r="CI54" s="46"/>
      <c r="CJ54" s="46"/>
      <c r="CK54" s="46"/>
      <c r="CL54" s="46"/>
      <c r="CM54" s="46"/>
      <c r="CN54" s="46"/>
      <c r="CO54" s="46"/>
      <c r="CP54" s="46"/>
      <c r="CQ54" s="46"/>
      <c r="CR54" s="46"/>
      <c r="CS54" s="46"/>
      <c r="CT54" s="46"/>
      <c r="CU54" s="46"/>
      <c r="CV54" s="46"/>
      <c r="CW54" s="46"/>
      <c r="CX54" s="46"/>
      <c r="CY54" s="46"/>
      <c r="CZ54" s="55"/>
      <c r="DA54" s="92"/>
      <c r="DB54" s="47"/>
      <c r="DC54" s="47"/>
      <c r="DD54" s="47"/>
      <c r="DE54" s="47"/>
      <c r="DF54" s="47"/>
      <c r="DG54" s="56"/>
      <c r="DH54" s="56"/>
      <c r="DI54" s="131"/>
      <c r="DJ54" s="132"/>
      <c r="DK54" s="57"/>
      <c r="DL54" s="57"/>
      <c r="DM54" s="57"/>
      <c r="DN54" s="176"/>
      <c r="DO54" s="176"/>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row>
    <row r="55" spans="1:149" hidden="1" x14ac:dyDescent="0.25">
      <c r="A55" s="138"/>
      <c r="B55" s="127"/>
      <c r="C55" s="47"/>
      <c r="D55" s="47"/>
      <c r="E55" s="136"/>
      <c r="F55" s="92"/>
      <c r="G55" s="121"/>
      <c r="H55" s="43"/>
      <c r="I55" s="89"/>
      <c r="J55" s="100"/>
      <c r="K55" s="53"/>
      <c r="L55" s="46"/>
      <c r="M55" s="45"/>
      <c r="N55" s="89"/>
      <c r="O55" s="143"/>
      <c r="P55" s="144"/>
      <c r="Q55" s="100"/>
      <c r="R55" s="67"/>
      <c r="S55" s="46"/>
      <c r="T55" s="46"/>
      <c r="U55" s="46"/>
      <c r="V55" s="46"/>
      <c r="W55" s="46"/>
      <c r="X55" s="46"/>
      <c r="Y55" s="46"/>
      <c r="Z55" s="46"/>
      <c r="AA55" s="46"/>
      <c r="AB55" s="121"/>
      <c r="AC55" s="43"/>
      <c r="AD55" s="46"/>
      <c r="AE55" s="46"/>
      <c r="AF55" s="46"/>
      <c r="AG55" s="46"/>
      <c r="AH55" s="46"/>
      <c r="AI55" s="46"/>
      <c r="AJ55" s="90"/>
      <c r="AK55" s="92"/>
      <c r="AL55" s="145"/>
      <c r="AM55" s="49"/>
      <c r="AN55" s="50"/>
      <c r="AO55" s="110"/>
      <c r="AP55" s="48"/>
      <c r="AQ55" s="69"/>
      <c r="AR55" s="49"/>
      <c r="AS55" s="50"/>
      <c r="AT55" s="91"/>
      <c r="AU55" s="109"/>
      <c r="AV55" s="69"/>
      <c r="AW55" s="49"/>
      <c r="AX55" s="50"/>
      <c r="AY55" s="91"/>
      <c r="AZ55" s="80"/>
      <c r="BA55" s="69"/>
      <c r="BB55" s="49"/>
      <c r="BC55" s="50"/>
      <c r="BD55" s="91"/>
      <c r="BE55" s="109"/>
      <c r="BF55" s="69"/>
      <c r="BG55" s="49"/>
      <c r="BH55" s="50"/>
      <c r="BI55" s="91"/>
      <c r="BJ55" s="80"/>
      <c r="BK55" s="69"/>
      <c r="BL55" s="49"/>
      <c r="BM55" s="50"/>
      <c r="BN55" s="51"/>
      <c r="BO55" s="92"/>
      <c r="BP55" s="53"/>
      <c r="BQ55" s="45"/>
      <c r="BR55" s="121"/>
      <c r="BS55" s="92"/>
      <c r="BT55" s="45"/>
      <c r="BU55" s="45"/>
      <c r="BV55" s="89"/>
      <c r="BW55" s="100"/>
      <c r="BX55" s="135"/>
      <c r="BY55" s="45"/>
      <c r="BZ55" s="45"/>
      <c r="CA55" s="45"/>
      <c r="CB55" s="44"/>
      <c r="CC55" s="44"/>
      <c r="CD55" s="44"/>
      <c r="CE55" s="100"/>
      <c r="CF55" s="44"/>
      <c r="CG55" s="45"/>
      <c r="CH55" s="89"/>
      <c r="CI55" s="46"/>
      <c r="CJ55" s="46"/>
      <c r="CK55" s="46"/>
      <c r="CL55" s="46"/>
      <c r="CM55" s="46"/>
      <c r="CN55" s="46"/>
      <c r="CO55" s="46"/>
      <c r="CP55" s="46"/>
      <c r="CQ55" s="46"/>
      <c r="CR55" s="46"/>
      <c r="CS55" s="46"/>
      <c r="CT55" s="46"/>
      <c r="CU55" s="46"/>
      <c r="CV55" s="46"/>
      <c r="CW55" s="46"/>
      <c r="CX55" s="46"/>
      <c r="CY55" s="46"/>
      <c r="CZ55" s="55"/>
      <c r="DA55" s="92"/>
      <c r="DB55" s="47"/>
      <c r="DC55" s="47"/>
      <c r="DD55" s="47"/>
      <c r="DE55" s="47"/>
      <c r="DF55" s="47"/>
      <c r="DG55" s="56"/>
      <c r="DH55" s="56"/>
      <c r="DI55" s="131"/>
      <c r="DJ55" s="132"/>
      <c r="DK55" s="57"/>
      <c r="DL55" s="57"/>
      <c r="DM55" s="57"/>
      <c r="DN55" s="176"/>
      <c r="DO55" s="176"/>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row>
    <row r="56" spans="1:149" hidden="1" x14ac:dyDescent="0.25">
      <c r="A56" s="138"/>
      <c r="B56" s="127"/>
      <c r="C56" s="47"/>
      <c r="D56" s="47"/>
      <c r="E56" s="136"/>
      <c r="F56" s="92"/>
      <c r="G56" s="121"/>
      <c r="H56" s="43"/>
      <c r="I56" s="89"/>
      <c r="J56" s="100"/>
      <c r="K56" s="53"/>
      <c r="L56" s="46"/>
      <c r="M56" s="45"/>
      <c r="N56" s="89"/>
      <c r="O56" s="143"/>
      <c r="P56" s="144"/>
      <c r="Q56" s="100"/>
      <c r="R56" s="67"/>
      <c r="S56" s="46"/>
      <c r="T56" s="46"/>
      <c r="U56" s="46"/>
      <c r="V56" s="46"/>
      <c r="W56" s="46"/>
      <c r="X56" s="46"/>
      <c r="Y56" s="46"/>
      <c r="Z56" s="46"/>
      <c r="AA56" s="46"/>
      <c r="AB56" s="121"/>
      <c r="AC56" s="43"/>
      <c r="AD56" s="46"/>
      <c r="AE56" s="46"/>
      <c r="AF56" s="46"/>
      <c r="AG56" s="46"/>
      <c r="AH56" s="46"/>
      <c r="AI56" s="46"/>
      <c r="AJ56" s="90"/>
      <c r="AK56" s="92"/>
      <c r="AL56" s="145"/>
      <c r="AM56" s="49"/>
      <c r="AN56" s="50"/>
      <c r="AO56" s="110"/>
      <c r="AP56" s="48"/>
      <c r="AQ56" s="69"/>
      <c r="AR56" s="49"/>
      <c r="AS56" s="50"/>
      <c r="AT56" s="91"/>
      <c r="AU56" s="109"/>
      <c r="AV56" s="69"/>
      <c r="AW56" s="49"/>
      <c r="AX56" s="50"/>
      <c r="AY56" s="91"/>
      <c r="AZ56" s="80"/>
      <c r="BA56" s="69"/>
      <c r="BB56" s="49"/>
      <c r="BC56" s="50"/>
      <c r="BD56" s="91"/>
      <c r="BE56" s="109"/>
      <c r="BF56" s="69"/>
      <c r="BG56" s="49"/>
      <c r="BH56" s="50"/>
      <c r="BI56" s="91"/>
      <c r="BJ56" s="80"/>
      <c r="BK56" s="69"/>
      <c r="BL56" s="49"/>
      <c r="BM56" s="50"/>
      <c r="BN56" s="51"/>
      <c r="BO56" s="92"/>
      <c r="BP56" s="53"/>
      <c r="BQ56" s="45"/>
      <c r="BR56" s="121"/>
      <c r="BS56" s="92"/>
      <c r="BT56" s="45"/>
      <c r="BU56" s="45"/>
      <c r="BV56" s="89"/>
      <c r="BW56" s="100"/>
      <c r="BX56" s="135"/>
      <c r="BY56" s="45"/>
      <c r="BZ56" s="45"/>
      <c r="CA56" s="45"/>
      <c r="CB56" s="44"/>
      <c r="CC56" s="44"/>
      <c r="CD56" s="44"/>
      <c r="CE56" s="100"/>
      <c r="CF56" s="44"/>
      <c r="CG56" s="45"/>
      <c r="CH56" s="89"/>
      <c r="CI56" s="46"/>
      <c r="CJ56" s="46"/>
      <c r="CK56" s="46"/>
      <c r="CL56" s="46"/>
      <c r="CM56" s="46"/>
      <c r="CN56" s="46"/>
      <c r="CO56" s="46"/>
      <c r="CP56" s="46"/>
      <c r="CQ56" s="46"/>
      <c r="CR56" s="46"/>
      <c r="CS56" s="46"/>
      <c r="CT56" s="46"/>
      <c r="CU56" s="46"/>
      <c r="CV56" s="46"/>
      <c r="CW56" s="46"/>
      <c r="CX56" s="46"/>
      <c r="CY56" s="46"/>
      <c r="CZ56" s="55"/>
      <c r="DA56" s="92"/>
      <c r="DB56" s="47"/>
      <c r="DC56" s="47"/>
      <c r="DD56" s="47"/>
      <c r="DE56" s="47"/>
      <c r="DF56" s="47"/>
      <c r="DG56" s="56"/>
      <c r="DH56" s="56"/>
      <c r="DI56" s="131"/>
      <c r="DJ56" s="132"/>
      <c r="DK56" s="57"/>
      <c r="DL56" s="57"/>
      <c r="DM56" s="57"/>
      <c r="DN56" s="176"/>
      <c r="DO56" s="176"/>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row>
    <row r="57" spans="1:149" hidden="1" x14ac:dyDescent="0.25">
      <c r="A57" s="138"/>
      <c r="B57" s="146"/>
      <c r="C57" s="47"/>
      <c r="D57" s="47"/>
      <c r="E57" s="147"/>
      <c r="F57" s="92"/>
      <c r="G57" s="121"/>
      <c r="H57" s="43"/>
      <c r="I57" s="89"/>
      <c r="J57" s="100"/>
      <c r="K57" s="53"/>
      <c r="L57" s="46"/>
      <c r="M57" s="45"/>
      <c r="N57" s="89"/>
      <c r="O57" s="143"/>
      <c r="P57" s="144"/>
      <c r="Q57" s="100"/>
      <c r="R57" s="67"/>
      <c r="S57" s="46"/>
      <c r="T57" s="46"/>
      <c r="U57" s="46"/>
      <c r="V57" s="46"/>
      <c r="W57" s="46"/>
      <c r="X57" s="46"/>
      <c r="Y57" s="46"/>
      <c r="Z57" s="46"/>
      <c r="AA57" s="46"/>
      <c r="AB57" s="121"/>
      <c r="AC57" s="43"/>
      <c r="AD57" s="46"/>
      <c r="AE57" s="46"/>
      <c r="AF57" s="46"/>
      <c r="AG57" s="46"/>
      <c r="AH57" s="46"/>
      <c r="AI57" s="46"/>
      <c r="AJ57" s="90"/>
      <c r="AK57" s="92"/>
      <c r="AL57" s="145"/>
      <c r="AM57" s="49"/>
      <c r="AN57" s="50"/>
      <c r="AO57" s="110"/>
      <c r="AP57" s="48"/>
      <c r="AQ57" s="69"/>
      <c r="AR57" s="49"/>
      <c r="AS57" s="50"/>
      <c r="AT57" s="91"/>
      <c r="AU57" s="109"/>
      <c r="AV57" s="69"/>
      <c r="AW57" s="49"/>
      <c r="AX57" s="50"/>
      <c r="AY57" s="91"/>
      <c r="AZ57" s="80"/>
      <c r="BA57" s="69"/>
      <c r="BB57" s="49"/>
      <c r="BC57" s="50"/>
      <c r="BD57" s="91"/>
      <c r="BE57" s="109"/>
      <c r="BF57" s="69"/>
      <c r="BG57" s="49"/>
      <c r="BH57" s="50"/>
      <c r="BI57" s="91"/>
      <c r="BJ57" s="80"/>
      <c r="BK57" s="69"/>
      <c r="BL57" s="49"/>
      <c r="BM57" s="50"/>
      <c r="BN57" s="51"/>
      <c r="BO57" s="92"/>
      <c r="BP57" s="53"/>
      <c r="BQ57" s="45"/>
      <c r="BR57" s="121"/>
      <c r="BS57" s="92"/>
      <c r="BT57" s="45"/>
      <c r="BU57" s="45"/>
      <c r="BV57" s="89"/>
      <c r="BW57" s="100"/>
      <c r="BX57" s="135"/>
      <c r="BY57" s="45"/>
      <c r="BZ57" s="45"/>
      <c r="CA57" s="45"/>
      <c r="CB57" s="44"/>
      <c r="CC57" s="44"/>
      <c r="CD57" s="44"/>
      <c r="CE57" s="100"/>
      <c r="CF57" s="44"/>
      <c r="CG57" s="45"/>
      <c r="CH57" s="89"/>
      <c r="CI57" s="46"/>
      <c r="CJ57" s="46"/>
      <c r="CK57" s="46"/>
      <c r="CL57" s="46"/>
      <c r="CM57" s="46"/>
      <c r="CN57" s="46"/>
      <c r="CO57" s="46"/>
      <c r="CP57" s="46"/>
      <c r="CQ57" s="46"/>
      <c r="CR57" s="46"/>
      <c r="CS57" s="46"/>
      <c r="CT57" s="46"/>
      <c r="CU57" s="46"/>
      <c r="CV57" s="46"/>
      <c r="CW57" s="46"/>
      <c r="CX57" s="46"/>
      <c r="CY57" s="46"/>
      <c r="CZ57" s="55"/>
      <c r="DA57" s="92"/>
      <c r="DB57" s="47"/>
      <c r="DC57" s="47"/>
      <c r="DD57" s="47"/>
      <c r="DE57" s="47"/>
      <c r="DF57" s="47"/>
      <c r="DG57" s="56"/>
      <c r="DH57" s="56"/>
      <c r="DI57" s="131"/>
      <c r="DJ57" s="132"/>
      <c r="DK57" s="57"/>
      <c r="DL57" s="57"/>
      <c r="DM57" s="57"/>
      <c r="DN57" s="176"/>
      <c r="DO57" s="176"/>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row>
    <row r="58" spans="1:149" hidden="1" x14ac:dyDescent="0.25">
      <c r="A58" s="138"/>
      <c r="B58" s="146"/>
      <c r="C58" s="47"/>
      <c r="D58" s="47"/>
      <c r="E58" s="147"/>
      <c r="F58" s="92"/>
      <c r="G58" s="121"/>
      <c r="H58" s="43"/>
      <c r="I58" s="89"/>
      <c r="J58" s="100"/>
      <c r="K58" s="53"/>
      <c r="L58" s="46"/>
      <c r="M58" s="45"/>
      <c r="N58" s="89"/>
      <c r="O58" s="143"/>
      <c r="P58" s="144"/>
      <c r="Q58" s="100"/>
      <c r="R58" s="67"/>
      <c r="S58" s="46"/>
      <c r="T58" s="46"/>
      <c r="U58" s="46"/>
      <c r="V58" s="46"/>
      <c r="W58" s="46"/>
      <c r="X58" s="46"/>
      <c r="Y58" s="46"/>
      <c r="Z58" s="46"/>
      <c r="AA58" s="46"/>
      <c r="AB58" s="121"/>
      <c r="AC58" s="43"/>
      <c r="AD58" s="46"/>
      <c r="AE58" s="46"/>
      <c r="AF58" s="46"/>
      <c r="AG58" s="46"/>
      <c r="AH58" s="46"/>
      <c r="AI58" s="46"/>
      <c r="AJ58" s="90"/>
      <c r="AK58" s="92"/>
      <c r="AL58" s="145"/>
      <c r="AM58" s="49"/>
      <c r="AN58" s="50"/>
      <c r="AO58" s="110"/>
      <c r="AP58" s="48"/>
      <c r="AQ58" s="69"/>
      <c r="AR58" s="49"/>
      <c r="AS58" s="50"/>
      <c r="AT58" s="91"/>
      <c r="AU58" s="109"/>
      <c r="AV58" s="69"/>
      <c r="AW58" s="49"/>
      <c r="AX58" s="50"/>
      <c r="AY58" s="91"/>
      <c r="AZ58" s="80"/>
      <c r="BA58" s="69"/>
      <c r="BB58" s="49"/>
      <c r="BC58" s="50"/>
      <c r="BD58" s="91"/>
      <c r="BE58" s="109"/>
      <c r="BF58" s="69"/>
      <c r="BG58" s="49"/>
      <c r="BH58" s="50"/>
      <c r="BI58" s="91"/>
      <c r="BJ58" s="80"/>
      <c r="BK58" s="69"/>
      <c r="BL58" s="49"/>
      <c r="BM58" s="50"/>
      <c r="BN58" s="51"/>
      <c r="BO58" s="92"/>
      <c r="BP58" s="53"/>
      <c r="BQ58" s="45"/>
      <c r="BR58" s="121"/>
      <c r="BS58" s="92"/>
      <c r="BT58" s="45"/>
      <c r="BU58" s="45"/>
      <c r="BV58" s="89"/>
      <c r="BW58" s="100"/>
      <c r="BX58" s="135"/>
      <c r="BY58" s="45"/>
      <c r="BZ58" s="45"/>
      <c r="CA58" s="45"/>
      <c r="CB58" s="44"/>
      <c r="CC58" s="44"/>
      <c r="CD58" s="44"/>
      <c r="CE58" s="100"/>
      <c r="CF58" s="44"/>
      <c r="CG58" s="45"/>
      <c r="CH58" s="89"/>
      <c r="CI58" s="46"/>
      <c r="CJ58" s="46"/>
      <c r="CK58" s="46"/>
      <c r="CL58" s="46"/>
      <c r="CM58" s="46"/>
      <c r="CN58" s="46"/>
      <c r="CO58" s="46"/>
      <c r="CP58" s="46"/>
      <c r="CQ58" s="46"/>
      <c r="CR58" s="46"/>
      <c r="CS58" s="46"/>
      <c r="CT58" s="46"/>
      <c r="CU58" s="46"/>
      <c r="CV58" s="46"/>
      <c r="CW58" s="46"/>
      <c r="CX58" s="46"/>
      <c r="CY58" s="46"/>
      <c r="CZ58" s="55"/>
      <c r="DA58" s="92"/>
      <c r="DB58" s="47"/>
      <c r="DC58" s="47"/>
      <c r="DD58" s="47"/>
      <c r="DE58" s="47"/>
      <c r="DF58" s="47"/>
      <c r="DG58" s="56"/>
      <c r="DH58" s="56"/>
      <c r="DI58" s="131"/>
      <c r="DJ58" s="132"/>
      <c r="DK58" s="57"/>
      <c r="DL58" s="57"/>
      <c r="DM58" s="57"/>
      <c r="DN58" s="176"/>
      <c r="DO58" s="176"/>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row>
    <row r="59" spans="1:149" hidden="1" x14ac:dyDescent="0.25">
      <c r="A59" s="138"/>
      <c r="B59" s="146"/>
      <c r="C59" s="47"/>
      <c r="D59" s="47"/>
      <c r="E59" s="147"/>
      <c r="F59" s="92"/>
      <c r="G59" s="121"/>
      <c r="H59" s="43"/>
      <c r="I59" s="89"/>
      <c r="J59" s="100"/>
      <c r="K59" s="53"/>
      <c r="L59" s="46"/>
      <c r="M59" s="45"/>
      <c r="N59" s="89"/>
      <c r="O59" s="143"/>
      <c r="P59" s="144"/>
      <c r="Q59" s="100"/>
      <c r="R59" s="67"/>
      <c r="S59" s="46"/>
      <c r="T59" s="46"/>
      <c r="U59" s="46"/>
      <c r="V59" s="46"/>
      <c r="W59" s="46"/>
      <c r="X59" s="46"/>
      <c r="Y59" s="46"/>
      <c r="Z59" s="46"/>
      <c r="AA59" s="46"/>
      <c r="AB59" s="121"/>
      <c r="AC59" s="43"/>
      <c r="AD59" s="46"/>
      <c r="AE59" s="46"/>
      <c r="AF59" s="46"/>
      <c r="AG59" s="46"/>
      <c r="AH59" s="46"/>
      <c r="AI59" s="46"/>
      <c r="AJ59" s="90"/>
      <c r="AK59" s="92"/>
      <c r="AL59" s="145"/>
      <c r="AM59" s="49"/>
      <c r="AN59" s="50"/>
      <c r="AO59" s="110"/>
      <c r="AP59" s="48"/>
      <c r="AQ59" s="69"/>
      <c r="AR59" s="49"/>
      <c r="AS59" s="50"/>
      <c r="AT59" s="91"/>
      <c r="AU59" s="109"/>
      <c r="AV59" s="69"/>
      <c r="AW59" s="49"/>
      <c r="AX59" s="50"/>
      <c r="AY59" s="91"/>
      <c r="AZ59" s="80"/>
      <c r="BA59" s="69"/>
      <c r="BB59" s="49"/>
      <c r="BC59" s="50"/>
      <c r="BD59" s="91"/>
      <c r="BE59" s="109"/>
      <c r="BF59" s="69"/>
      <c r="BG59" s="49"/>
      <c r="BH59" s="50"/>
      <c r="BI59" s="91"/>
      <c r="BJ59" s="80"/>
      <c r="BK59" s="69"/>
      <c r="BL59" s="49"/>
      <c r="BM59" s="50"/>
      <c r="BN59" s="51"/>
      <c r="BO59" s="92"/>
      <c r="BP59" s="53"/>
      <c r="BQ59" s="45"/>
      <c r="BR59" s="121"/>
      <c r="BS59" s="92"/>
      <c r="BT59" s="45"/>
      <c r="BU59" s="45"/>
      <c r="BV59" s="89"/>
      <c r="BW59" s="100"/>
      <c r="BX59" s="135"/>
      <c r="BY59" s="45"/>
      <c r="BZ59" s="45"/>
      <c r="CA59" s="45"/>
      <c r="CB59" s="44"/>
      <c r="CC59" s="44"/>
      <c r="CD59" s="44"/>
      <c r="CE59" s="100"/>
      <c r="CF59" s="44"/>
      <c r="CG59" s="45"/>
      <c r="CH59" s="89"/>
      <c r="CI59" s="46"/>
      <c r="CJ59" s="46"/>
      <c r="CK59" s="46"/>
      <c r="CL59" s="46"/>
      <c r="CM59" s="46"/>
      <c r="CN59" s="46"/>
      <c r="CO59" s="46"/>
      <c r="CP59" s="46"/>
      <c r="CQ59" s="46"/>
      <c r="CR59" s="46"/>
      <c r="CS59" s="46"/>
      <c r="CT59" s="46"/>
      <c r="CU59" s="46"/>
      <c r="CV59" s="46"/>
      <c r="CW59" s="46"/>
      <c r="CX59" s="46"/>
      <c r="CY59" s="46"/>
      <c r="CZ59" s="55"/>
      <c r="DA59" s="92"/>
      <c r="DB59" s="47"/>
      <c r="DC59" s="47"/>
      <c r="DD59" s="47"/>
      <c r="DE59" s="47"/>
      <c r="DF59" s="47"/>
      <c r="DG59" s="56"/>
      <c r="DH59" s="56"/>
      <c r="DI59" s="131"/>
      <c r="DJ59" s="132"/>
      <c r="DK59" s="57"/>
      <c r="DL59" s="57"/>
      <c r="DM59" s="57"/>
      <c r="DN59" s="176"/>
      <c r="DO59" s="176"/>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row>
    <row r="60" spans="1:149" hidden="1" x14ac:dyDescent="0.25">
      <c r="A60" s="138"/>
      <c r="B60" s="146"/>
      <c r="C60" s="47"/>
      <c r="D60" s="47"/>
      <c r="E60" s="147"/>
      <c r="F60" s="92"/>
      <c r="G60" s="121"/>
      <c r="H60" s="43"/>
      <c r="I60" s="89"/>
      <c r="J60" s="100"/>
      <c r="K60" s="53"/>
      <c r="L60" s="46"/>
      <c r="M60" s="45"/>
      <c r="N60" s="89"/>
      <c r="O60" s="143"/>
      <c r="P60" s="144"/>
      <c r="Q60" s="100"/>
      <c r="R60" s="67"/>
      <c r="S60" s="46"/>
      <c r="T60" s="46"/>
      <c r="U60" s="46"/>
      <c r="V60" s="46"/>
      <c r="W60" s="46"/>
      <c r="X60" s="46"/>
      <c r="Y60" s="46"/>
      <c r="Z60" s="46"/>
      <c r="AA60" s="46"/>
      <c r="AB60" s="121"/>
      <c r="AC60" s="43"/>
      <c r="AD60" s="46"/>
      <c r="AE60" s="46"/>
      <c r="AF60" s="46"/>
      <c r="AG60" s="46"/>
      <c r="AH60" s="46"/>
      <c r="AI60" s="46"/>
      <c r="AJ60" s="90"/>
      <c r="AK60" s="92"/>
      <c r="AL60" s="145"/>
      <c r="AM60" s="49"/>
      <c r="AN60" s="50"/>
      <c r="AO60" s="110"/>
      <c r="AP60" s="48"/>
      <c r="AQ60" s="69"/>
      <c r="AR60" s="49"/>
      <c r="AS60" s="50"/>
      <c r="AT60" s="91"/>
      <c r="AU60" s="109"/>
      <c r="AV60" s="69"/>
      <c r="AW60" s="49"/>
      <c r="AX60" s="50"/>
      <c r="AY60" s="91"/>
      <c r="AZ60" s="80"/>
      <c r="BA60" s="69"/>
      <c r="BB60" s="49"/>
      <c r="BC60" s="50"/>
      <c r="BD60" s="91"/>
      <c r="BE60" s="109"/>
      <c r="BF60" s="69"/>
      <c r="BG60" s="49"/>
      <c r="BH60" s="50"/>
      <c r="BI60" s="91"/>
      <c r="BJ60" s="80"/>
      <c r="BK60" s="69"/>
      <c r="BL60" s="49"/>
      <c r="BM60" s="50"/>
      <c r="BN60" s="51"/>
      <c r="BO60" s="92"/>
      <c r="BP60" s="53"/>
      <c r="BQ60" s="45"/>
      <c r="BR60" s="121"/>
      <c r="BS60" s="92"/>
      <c r="BT60" s="45"/>
      <c r="BU60" s="45"/>
      <c r="BV60" s="89"/>
      <c r="BW60" s="100"/>
      <c r="BX60" s="135"/>
      <c r="BY60" s="45"/>
      <c r="BZ60" s="45"/>
      <c r="CA60" s="45"/>
      <c r="CB60" s="44"/>
      <c r="CC60" s="44"/>
      <c r="CD60" s="44"/>
      <c r="CE60" s="100"/>
      <c r="CF60" s="44"/>
      <c r="CG60" s="45"/>
      <c r="CH60" s="89"/>
      <c r="CI60" s="46"/>
      <c r="CJ60" s="46"/>
      <c r="CK60" s="46"/>
      <c r="CL60" s="46"/>
      <c r="CM60" s="46"/>
      <c r="CN60" s="46"/>
      <c r="CO60" s="46"/>
      <c r="CP60" s="46"/>
      <c r="CQ60" s="46"/>
      <c r="CR60" s="46"/>
      <c r="CS60" s="46"/>
      <c r="CT60" s="46"/>
      <c r="CU60" s="46"/>
      <c r="CV60" s="46"/>
      <c r="CW60" s="46"/>
      <c r="CX60" s="46"/>
      <c r="CY60" s="46"/>
      <c r="CZ60" s="55"/>
      <c r="DA60" s="92"/>
      <c r="DB60" s="47"/>
      <c r="DC60" s="47"/>
      <c r="DD60" s="47"/>
      <c r="DE60" s="47"/>
      <c r="DF60" s="47"/>
      <c r="DG60" s="56"/>
      <c r="DH60" s="56"/>
      <c r="DI60" s="131"/>
      <c r="DJ60" s="132"/>
      <c r="DK60" s="57"/>
      <c r="DL60" s="57"/>
      <c r="DM60" s="57"/>
      <c r="DN60" s="176"/>
      <c r="DO60" s="176"/>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row>
    <row r="61" spans="1:149" hidden="1" x14ac:dyDescent="0.25">
      <c r="A61" s="138"/>
      <c r="B61" s="146"/>
      <c r="C61" s="47"/>
      <c r="D61" s="47"/>
      <c r="E61" s="147"/>
      <c r="F61" s="92"/>
      <c r="G61" s="121"/>
      <c r="H61" s="43"/>
      <c r="I61" s="89"/>
      <c r="J61" s="100"/>
      <c r="K61" s="53"/>
      <c r="L61" s="46"/>
      <c r="M61" s="45"/>
      <c r="N61" s="89"/>
      <c r="O61" s="143"/>
      <c r="P61" s="144"/>
      <c r="Q61" s="100"/>
      <c r="R61" s="67"/>
      <c r="S61" s="46"/>
      <c r="T61" s="46"/>
      <c r="U61" s="46"/>
      <c r="V61" s="46"/>
      <c r="W61" s="46"/>
      <c r="X61" s="46"/>
      <c r="Y61" s="46"/>
      <c r="Z61" s="46"/>
      <c r="AA61" s="46"/>
      <c r="AB61" s="121"/>
      <c r="AC61" s="43"/>
      <c r="AD61" s="46"/>
      <c r="AE61" s="46"/>
      <c r="AF61" s="46"/>
      <c r="AG61" s="46"/>
      <c r="AH61" s="46"/>
      <c r="AI61" s="46"/>
      <c r="AJ61" s="90"/>
      <c r="AK61" s="92"/>
      <c r="AL61" s="145"/>
      <c r="AM61" s="49"/>
      <c r="AN61" s="50"/>
      <c r="AO61" s="110"/>
      <c r="AP61" s="48"/>
      <c r="AQ61" s="69"/>
      <c r="AR61" s="49"/>
      <c r="AS61" s="50"/>
      <c r="AT61" s="91"/>
      <c r="AU61" s="109"/>
      <c r="AV61" s="69"/>
      <c r="AW61" s="49"/>
      <c r="AX61" s="50"/>
      <c r="AY61" s="91"/>
      <c r="AZ61" s="80"/>
      <c r="BA61" s="69"/>
      <c r="BB61" s="49"/>
      <c r="BC61" s="50"/>
      <c r="BD61" s="91"/>
      <c r="BE61" s="109"/>
      <c r="BF61" s="69"/>
      <c r="BG61" s="49"/>
      <c r="BH61" s="50"/>
      <c r="BI61" s="91"/>
      <c r="BJ61" s="80"/>
      <c r="BK61" s="69"/>
      <c r="BL61" s="49"/>
      <c r="BM61" s="50"/>
      <c r="BN61" s="51"/>
      <c r="BO61" s="92"/>
      <c r="BP61" s="53"/>
      <c r="BQ61" s="45"/>
      <c r="BR61" s="121"/>
      <c r="BS61" s="92"/>
      <c r="BT61" s="45"/>
      <c r="BU61" s="45"/>
      <c r="BV61" s="89"/>
      <c r="BW61" s="100"/>
      <c r="BX61" s="135"/>
      <c r="BY61" s="45"/>
      <c r="BZ61" s="45"/>
      <c r="CA61" s="45"/>
      <c r="CB61" s="44"/>
      <c r="CC61" s="44"/>
      <c r="CD61" s="44"/>
      <c r="CE61" s="100"/>
      <c r="CF61" s="44"/>
      <c r="CG61" s="45"/>
      <c r="CH61" s="89"/>
      <c r="CI61" s="46"/>
      <c r="CJ61" s="46"/>
      <c r="CK61" s="46"/>
      <c r="CL61" s="46"/>
      <c r="CM61" s="46"/>
      <c r="CN61" s="46"/>
      <c r="CO61" s="46"/>
      <c r="CP61" s="46"/>
      <c r="CQ61" s="46"/>
      <c r="CR61" s="46"/>
      <c r="CS61" s="46"/>
      <c r="CT61" s="46"/>
      <c r="CU61" s="46"/>
      <c r="CV61" s="46"/>
      <c r="CW61" s="46"/>
      <c r="CX61" s="46"/>
      <c r="CY61" s="46"/>
      <c r="CZ61" s="55"/>
      <c r="DA61" s="92"/>
      <c r="DB61" s="47"/>
      <c r="DC61" s="47"/>
      <c r="DD61" s="47"/>
      <c r="DE61" s="47"/>
      <c r="DF61" s="47"/>
      <c r="DG61" s="56"/>
      <c r="DH61" s="56"/>
      <c r="DI61" s="131"/>
      <c r="DJ61" s="132"/>
      <c r="DK61" s="57"/>
      <c r="DL61" s="57"/>
      <c r="DM61" s="57"/>
      <c r="DN61" s="176"/>
      <c r="DO61" s="176"/>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row>
    <row r="62" spans="1:149" hidden="1" x14ac:dyDescent="0.25">
      <c r="A62" s="138"/>
      <c r="B62" s="146"/>
      <c r="C62" s="47"/>
      <c r="D62" s="47"/>
      <c r="E62" s="147"/>
      <c r="F62" s="92"/>
      <c r="G62" s="121"/>
      <c r="H62" s="43"/>
      <c r="I62" s="89"/>
      <c r="J62" s="100"/>
      <c r="K62" s="53"/>
      <c r="L62" s="46"/>
      <c r="M62" s="45"/>
      <c r="N62" s="89"/>
      <c r="O62" s="143"/>
      <c r="P62" s="144"/>
      <c r="Q62" s="100"/>
      <c r="R62" s="67"/>
      <c r="S62" s="46"/>
      <c r="T62" s="46"/>
      <c r="U62" s="46"/>
      <c r="V62" s="46"/>
      <c r="W62" s="46"/>
      <c r="X62" s="46"/>
      <c r="Y62" s="46"/>
      <c r="Z62" s="46"/>
      <c r="AA62" s="46"/>
      <c r="AB62" s="121"/>
      <c r="AC62" s="43"/>
      <c r="AD62" s="46"/>
      <c r="AE62" s="46"/>
      <c r="AF62" s="46"/>
      <c r="AG62" s="46"/>
      <c r="AH62" s="46"/>
      <c r="AI62" s="46"/>
      <c r="AJ62" s="90"/>
      <c r="AK62" s="92"/>
      <c r="AL62" s="145"/>
      <c r="AM62" s="49"/>
      <c r="AN62" s="50"/>
      <c r="AO62" s="110"/>
      <c r="AP62" s="48"/>
      <c r="AQ62" s="69"/>
      <c r="AR62" s="49"/>
      <c r="AS62" s="50"/>
      <c r="AT62" s="91"/>
      <c r="AU62" s="109"/>
      <c r="AV62" s="69"/>
      <c r="AW62" s="49"/>
      <c r="AX62" s="50"/>
      <c r="AY62" s="91"/>
      <c r="AZ62" s="80"/>
      <c r="BA62" s="69"/>
      <c r="BB62" s="49"/>
      <c r="BC62" s="50"/>
      <c r="BD62" s="91"/>
      <c r="BE62" s="109"/>
      <c r="BF62" s="69"/>
      <c r="BG62" s="49"/>
      <c r="BH62" s="50"/>
      <c r="BI62" s="91"/>
      <c r="BJ62" s="80"/>
      <c r="BK62" s="69"/>
      <c r="BL62" s="49"/>
      <c r="BM62" s="50"/>
      <c r="BN62" s="51"/>
      <c r="BO62" s="92"/>
      <c r="BP62" s="53"/>
      <c r="BQ62" s="45"/>
      <c r="BR62" s="121"/>
      <c r="BS62" s="92"/>
      <c r="BT62" s="45"/>
      <c r="BU62" s="45"/>
      <c r="BV62" s="89"/>
      <c r="BW62" s="100"/>
      <c r="BX62" s="135"/>
      <c r="BY62" s="45"/>
      <c r="BZ62" s="45"/>
      <c r="CA62" s="45"/>
      <c r="CB62" s="44"/>
      <c r="CC62" s="44"/>
      <c r="CD62" s="44"/>
      <c r="CE62" s="100"/>
      <c r="CF62" s="44"/>
      <c r="CG62" s="45"/>
      <c r="CH62" s="89"/>
      <c r="CI62" s="46"/>
      <c r="CJ62" s="46"/>
      <c r="CK62" s="46"/>
      <c r="CL62" s="46"/>
      <c r="CM62" s="46"/>
      <c r="CN62" s="46"/>
      <c r="CO62" s="46"/>
      <c r="CP62" s="46"/>
      <c r="CQ62" s="46"/>
      <c r="CR62" s="46"/>
      <c r="CS62" s="46"/>
      <c r="CT62" s="46"/>
      <c r="CU62" s="46"/>
      <c r="CV62" s="46"/>
      <c r="CW62" s="46"/>
      <c r="CX62" s="46"/>
      <c r="CY62" s="46"/>
      <c r="CZ62" s="55"/>
      <c r="DA62" s="92"/>
      <c r="DB62" s="47"/>
      <c r="DC62" s="47"/>
      <c r="DD62" s="47"/>
      <c r="DE62" s="47"/>
      <c r="DF62" s="47"/>
      <c r="DG62" s="56"/>
      <c r="DH62" s="56"/>
      <c r="DI62" s="131"/>
      <c r="DJ62" s="132"/>
      <c r="DK62" s="57"/>
      <c r="DL62" s="57"/>
      <c r="DM62" s="57"/>
      <c r="DN62" s="176"/>
      <c r="DO62" s="176"/>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row>
    <row r="63" spans="1:149" hidden="1" x14ac:dyDescent="0.25">
      <c r="A63" s="138"/>
      <c r="B63" s="146"/>
      <c r="C63" s="148"/>
      <c r="D63" s="148"/>
      <c r="E63" s="147"/>
      <c r="F63" s="149"/>
      <c r="G63" s="150"/>
      <c r="H63" s="151"/>
      <c r="I63" s="152"/>
      <c r="J63" s="153"/>
      <c r="K63" s="154"/>
      <c r="L63" s="155"/>
      <c r="M63" s="156"/>
      <c r="N63" s="152"/>
      <c r="O63" s="143"/>
      <c r="P63" s="144"/>
      <c r="Q63" s="153"/>
      <c r="R63" s="67"/>
      <c r="S63" s="155"/>
      <c r="T63" s="155"/>
      <c r="U63" s="155"/>
      <c r="V63" s="155"/>
      <c r="W63" s="155"/>
      <c r="X63" s="155"/>
      <c r="Y63" s="155"/>
      <c r="Z63" s="155"/>
      <c r="AA63" s="155"/>
      <c r="AB63" s="121"/>
      <c r="AC63" s="151"/>
      <c r="AD63" s="155"/>
      <c r="AE63" s="155"/>
      <c r="AF63" s="155"/>
      <c r="AG63" s="155"/>
      <c r="AH63" s="155"/>
      <c r="AI63" s="155"/>
      <c r="AJ63" s="90"/>
      <c r="AK63" s="149"/>
      <c r="AL63" s="157"/>
      <c r="AM63" s="49"/>
      <c r="AN63" s="50"/>
      <c r="AO63" s="110"/>
      <c r="AP63" s="48"/>
      <c r="AQ63" s="158"/>
      <c r="AR63" s="159"/>
      <c r="AS63" s="160"/>
      <c r="AT63" s="161"/>
      <c r="AU63" s="162"/>
      <c r="AV63" s="158"/>
      <c r="AW63" s="159"/>
      <c r="AX63" s="160"/>
      <c r="AY63" s="161"/>
      <c r="AZ63" s="163"/>
      <c r="BA63" s="158"/>
      <c r="BB63" s="159"/>
      <c r="BC63" s="160"/>
      <c r="BD63" s="161"/>
      <c r="BE63" s="162"/>
      <c r="BF63" s="158"/>
      <c r="BG63" s="159"/>
      <c r="BH63" s="160"/>
      <c r="BI63" s="161"/>
      <c r="BJ63" s="163"/>
      <c r="BK63" s="158"/>
      <c r="BL63" s="159"/>
      <c r="BM63" s="160"/>
      <c r="BN63" s="164"/>
      <c r="BO63" s="92"/>
      <c r="BP63" s="53"/>
      <c r="BQ63" s="45"/>
      <c r="BR63" s="121"/>
      <c r="BS63" s="149"/>
      <c r="BT63" s="156"/>
      <c r="BU63" s="156"/>
      <c r="BV63" s="152"/>
      <c r="BW63" s="153"/>
      <c r="BX63" s="165"/>
      <c r="BY63" s="156"/>
      <c r="BZ63" s="156"/>
      <c r="CA63" s="156"/>
      <c r="CB63" s="166"/>
      <c r="CC63" s="166"/>
      <c r="CD63" s="166"/>
      <c r="CE63" s="100"/>
      <c r="CF63" s="44"/>
      <c r="CG63" s="45"/>
      <c r="CH63" s="89"/>
      <c r="CI63" s="155"/>
      <c r="CJ63" s="155"/>
      <c r="CK63" s="155"/>
      <c r="CL63" s="155"/>
      <c r="CM63" s="155"/>
      <c r="CN63" s="155"/>
      <c r="CO63" s="155"/>
      <c r="CP63" s="155"/>
      <c r="CQ63" s="155"/>
      <c r="CR63" s="155"/>
      <c r="CS63" s="155"/>
      <c r="CT63" s="155"/>
      <c r="CU63" s="155"/>
      <c r="CV63" s="155"/>
      <c r="CW63" s="155"/>
      <c r="CX63" s="155"/>
      <c r="CY63" s="155"/>
      <c r="CZ63" s="167"/>
      <c r="DA63" s="149"/>
      <c r="DB63" s="148"/>
      <c r="DC63" s="148"/>
      <c r="DD63" s="148"/>
      <c r="DE63" s="148"/>
      <c r="DF63" s="148"/>
      <c r="DG63" s="168"/>
      <c r="DH63" s="168"/>
      <c r="DI63" s="131"/>
      <c r="DJ63" s="132"/>
      <c r="DK63" s="169"/>
      <c r="DL63" s="169"/>
      <c r="DM63" s="169"/>
      <c r="DN63" s="176"/>
      <c r="DO63" s="176"/>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row>
    <row r="64" spans="1:149" hidden="1" x14ac:dyDescent="0.25">
      <c r="A64" s="138"/>
      <c r="B64" s="127"/>
      <c r="C64" s="148"/>
      <c r="D64" s="148"/>
      <c r="E64" s="136"/>
      <c r="F64" s="149"/>
      <c r="G64" s="150"/>
      <c r="H64" s="151"/>
      <c r="I64" s="152"/>
      <c r="J64" s="201"/>
      <c r="K64" s="154"/>
      <c r="L64" s="155"/>
      <c r="M64" s="156"/>
      <c r="N64" s="152"/>
      <c r="O64" s="87"/>
      <c r="P64" s="102"/>
      <c r="Q64" s="153"/>
      <c r="R64" s="67"/>
      <c r="S64" s="155"/>
      <c r="T64" s="155"/>
      <c r="U64" s="155"/>
      <c r="V64" s="155"/>
      <c r="W64" s="155"/>
      <c r="X64" s="155"/>
      <c r="Y64" s="155"/>
      <c r="Z64" s="155"/>
      <c r="AA64" s="155"/>
      <c r="AB64" s="121"/>
      <c r="AC64" s="151"/>
      <c r="AD64" s="155"/>
      <c r="AE64" s="155"/>
      <c r="AF64" s="155"/>
      <c r="AG64" s="155"/>
      <c r="AH64" s="155"/>
      <c r="AI64" s="155"/>
      <c r="AJ64" s="90"/>
      <c r="AK64" s="162"/>
      <c r="AL64" s="158"/>
      <c r="AM64" s="49"/>
      <c r="AN64" s="50"/>
      <c r="AO64" s="110"/>
      <c r="AP64" s="48"/>
      <c r="AQ64" s="158"/>
      <c r="AR64" s="159"/>
      <c r="AS64" s="160"/>
      <c r="AT64" s="161"/>
      <c r="AU64" s="162"/>
      <c r="AV64" s="158"/>
      <c r="AW64" s="159"/>
      <c r="AX64" s="160"/>
      <c r="AY64" s="161"/>
      <c r="AZ64" s="163"/>
      <c r="BA64" s="158"/>
      <c r="BB64" s="159"/>
      <c r="BC64" s="160"/>
      <c r="BD64" s="161"/>
      <c r="BE64" s="162"/>
      <c r="BF64" s="158"/>
      <c r="BG64" s="159"/>
      <c r="BH64" s="160"/>
      <c r="BI64" s="161"/>
      <c r="BJ64" s="163"/>
      <c r="BK64" s="158"/>
      <c r="BL64" s="159"/>
      <c r="BM64" s="160"/>
      <c r="BN64" s="164"/>
      <c r="BO64" s="92"/>
      <c r="BP64" s="53"/>
      <c r="BQ64" s="45"/>
      <c r="BR64" s="89"/>
      <c r="BS64" s="149"/>
      <c r="BT64" s="156"/>
      <c r="BU64" s="156"/>
      <c r="BV64" s="152"/>
      <c r="BW64" s="153"/>
      <c r="BX64" s="165"/>
      <c r="BY64" s="156"/>
      <c r="BZ64" s="156"/>
      <c r="CA64" s="156"/>
      <c r="CB64" s="166"/>
      <c r="CC64" s="166"/>
      <c r="CD64" s="166"/>
      <c r="CE64" s="100"/>
      <c r="CF64" s="44"/>
      <c r="CG64" s="45"/>
      <c r="CH64" s="89"/>
      <c r="CI64" s="155"/>
      <c r="CJ64" s="155"/>
      <c r="CK64" s="155"/>
      <c r="CL64" s="155"/>
      <c r="CM64" s="155"/>
      <c r="CN64" s="155"/>
      <c r="CO64" s="155"/>
      <c r="CP64" s="155"/>
      <c r="CQ64" s="155"/>
      <c r="CR64" s="155"/>
      <c r="CS64" s="155"/>
      <c r="CT64" s="155"/>
      <c r="CU64" s="155"/>
      <c r="CV64" s="155"/>
      <c r="CW64" s="155"/>
      <c r="CX64" s="155"/>
      <c r="CY64" s="155"/>
      <c r="CZ64" s="167"/>
      <c r="DA64" s="149"/>
      <c r="DB64" s="148"/>
      <c r="DC64" s="148"/>
      <c r="DD64" s="148"/>
      <c r="DE64" s="148"/>
      <c r="DF64" s="148"/>
      <c r="DG64" s="168"/>
      <c r="DH64" s="168"/>
      <c r="DI64" s="131"/>
      <c r="DJ64" s="132"/>
      <c r="DK64" s="169"/>
      <c r="DL64" s="195"/>
      <c r="DM64" s="190"/>
      <c r="DN64" s="191"/>
      <c r="DO64" s="176"/>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row>
    <row r="65" spans="1:149" hidden="1" x14ac:dyDescent="0.25">
      <c r="A65" s="138"/>
      <c r="B65" s="127"/>
      <c r="C65" s="148"/>
      <c r="D65" s="148"/>
      <c r="E65" s="136"/>
      <c r="F65" s="149"/>
      <c r="G65" s="150"/>
      <c r="H65" s="151"/>
      <c r="I65" s="152"/>
      <c r="J65" s="201"/>
      <c r="K65" s="154"/>
      <c r="L65" s="155"/>
      <c r="M65" s="156"/>
      <c r="N65" s="152"/>
      <c r="O65" s="87"/>
      <c r="P65" s="102"/>
      <c r="Q65" s="153"/>
      <c r="R65" s="67"/>
      <c r="S65" s="155"/>
      <c r="T65" s="155"/>
      <c r="U65" s="155"/>
      <c r="V65" s="155"/>
      <c r="W65" s="155"/>
      <c r="X65" s="155"/>
      <c r="Y65" s="155"/>
      <c r="Z65" s="155"/>
      <c r="AA65" s="155"/>
      <c r="AB65" s="121"/>
      <c r="AC65" s="151"/>
      <c r="AD65" s="155"/>
      <c r="AE65" s="155"/>
      <c r="AF65" s="155"/>
      <c r="AG65" s="155"/>
      <c r="AH65" s="155"/>
      <c r="AI65" s="155"/>
      <c r="AJ65" s="90"/>
      <c r="AK65" s="162"/>
      <c r="AL65" s="158"/>
      <c r="AM65" s="49"/>
      <c r="AN65" s="50"/>
      <c r="AO65" s="110"/>
      <c r="AP65" s="48"/>
      <c r="AQ65" s="158"/>
      <c r="AR65" s="159"/>
      <c r="AS65" s="160"/>
      <c r="AT65" s="161"/>
      <c r="AU65" s="162"/>
      <c r="AV65" s="158"/>
      <c r="AW65" s="159"/>
      <c r="AX65" s="160"/>
      <c r="AY65" s="161"/>
      <c r="AZ65" s="163"/>
      <c r="BA65" s="158"/>
      <c r="BB65" s="159"/>
      <c r="BC65" s="160"/>
      <c r="BD65" s="161"/>
      <c r="BE65" s="162"/>
      <c r="BF65" s="158"/>
      <c r="BG65" s="159"/>
      <c r="BH65" s="160"/>
      <c r="BI65" s="161"/>
      <c r="BJ65" s="163"/>
      <c r="BK65" s="158"/>
      <c r="BL65" s="159"/>
      <c r="BM65" s="160"/>
      <c r="BN65" s="164"/>
      <c r="BO65" s="92"/>
      <c r="BP65" s="45"/>
      <c r="BQ65" s="45"/>
      <c r="BR65" s="184"/>
      <c r="BS65" s="149"/>
      <c r="BT65" s="156"/>
      <c r="BU65" s="156"/>
      <c r="BV65" s="152"/>
      <c r="BW65" s="153"/>
      <c r="BX65" s="165"/>
      <c r="BY65" s="156"/>
      <c r="BZ65" s="156"/>
      <c r="CA65" s="156"/>
      <c r="CB65" s="166"/>
      <c r="CC65" s="166"/>
      <c r="CD65" s="166"/>
      <c r="CE65" s="100"/>
      <c r="CF65" s="44"/>
      <c r="CG65" s="45"/>
      <c r="CH65" s="89"/>
      <c r="CI65" s="155"/>
      <c r="CJ65" s="155"/>
      <c r="CK65" s="155"/>
      <c r="CL65" s="155"/>
      <c r="CM65" s="155"/>
      <c r="CN65" s="155"/>
      <c r="CO65" s="155"/>
      <c r="CP65" s="155"/>
      <c r="CQ65" s="155"/>
      <c r="CR65" s="155"/>
      <c r="CS65" s="155"/>
      <c r="CT65" s="155"/>
      <c r="CU65" s="155"/>
      <c r="CV65" s="155"/>
      <c r="CW65" s="155"/>
      <c r="CX65" s="155"/>
      <c r="CY65" s="155"/>
      <c r="CZ65" s="167"/>
      <c r="DA65" s="149"/>
      <c r="DB65" s="148"/>
      <c r="DC65" s="148"/>
      <c r="DD65" s="148"/>
      <c r="DE65" s="148"/>
      <c r="DF65" s="148"/>
      <c r="DG65" s="168"/>
      <c r="DH65" s="168"/>
      <c r="DI65" s="131"/>
      <c r="DJ65" s="132"/>
      <c r="DK65" s="169"/>
      <c r="DL65" s="195"/>
      <c r="DM65" s="190"/>
      <c r="DN65" s="191"/>
      <c r="DO65" s="176"/>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row>
    <row r="66" spans="1:149" hidden="1" x14ac:dyDescent="0.25">
      <c r="A66" s="138"/>
      <c r="B66" s="127"/>
      <c r="C66" s="148"/>
      <c r="D66" s="148"/>
      <c r="E66" s="136"/>
      <c r="F66" s="149"/>
      <c r="G66" s="150"/>
      <c r="H66" s="182"/>
      <c r="I66" s="183"/>
      <c r="J66" s="201"/>
      <c r="K66" s="53"/>
      <c r="L66" s="46"/>
      <c r="M66" s="45"/>
      <c r="N66" s="89"/>
      <c r="O66" s="87"/>
      <c r="P66" s="102"/>
      <c r="Q66" s="153"/>
      <c r="R66" s="67"/>
      <c r="S66" s="46"/>
      <c r="T66" s="46"/>
      <c r="U66" s="46"/>
      <c r="V66" s="46"/>
      <c r="W66" s="46"/>
      <c r="X66" s="46"/>
      <c r="Y66" s="46"/>
      <c r="Z66" s="46"/>
      <c r="AA66" s="46"/>
      <c r="AB66" s="121"/>
      <c r="AC66" s="52"/>
      <c r="AD66" s="46"/>
      <c r="AE66" s="46"/>
      <c r="AF66" s="46"/>
      <c r="AG66" s="46"/>
      <c r="AH66" s="46"/>
      <c r="AI66" s="46"/>
      <c r="AJ66" s="90"/>
      <c r="AK66" s="109"/>
      <c r="AL66" s="69"/>
      <c r="AM66" s="49"/>
      <c r="AN66" s="50"/>
      <c r="AO66" s="110"/>
      <c r="AP66" s="48"/>
      <c r="AQ66" s="158"/>
      <c r="AR66" s="159"/>
      <c r="AS66" s="160"/>
      <c r="AT66" s="161"/>
      <c r="AU66" s="162"/>
      <c r="AV66" s="158"/>
      <c r="AW66" s="159"/>
      <c r="AX66" s="160"/>
      <c r="AY66" s="161"/>
      <c r="AZ66" s="163"/>
      <c r="BA66" s="158"/>
      <c r="BB66" s="159"/>
      <c r="BC66" s="160"/>
      <c r="BD66" s="161"/>
      <c r="BE66" s="162"/>
      <c r="BF66" s="158"/>
      <c r="BG66" s="159"/>
      <c r="BH66" s="160"/>
      <c r="BI66" s="161"/>
      <c r="BJ66" s="163"/>
      <c r="BK66" s="158"/>
      <c r="BL66" s="159"/>
      <c r="BM66" s="160"/>
      <c r="BN66" s="164"/>
      <c r="BO66" s="92"/>
      <c r="BP66" s="53"/>
      <c r="BQ66" s="45"/>
      <c r="BR66" s="89"/>
      <c r="BS66" s="149"/>
      <c r="BT66" s="156"/>
      <c r="BU66" s="156"/>
      <c r="BV66" s="152"/>
      <c r="BW66" s="153"/>
      <c r="BX66" s="165"/>
      <c r="BY66" s="156"/>
      <c r="BZ66" s="156"/>
      <c r="CA66" s="156"/>
      <c r="CB66" s="166"/>
      <c r="CC66" s="166"/>
      <c r="CD66" s="166"/>
      <c r="CE66" s="100"/>
      <c r="CF66" s="94"/>
      <c r="CG66" s="45"/>
      <c r="CH66" s="89"/>
      <c r="CI66" s="52"/>
      <c r="CJ66" s="52"/>
      <c r="CK66" s="52"/>
      <c r="CL66" s="52"/>
      <c r="CM66" s="52"/>
      <c r="CN66" s="52"/>
      <c r="CO66" s="52"/>
      <c r="CP66" s="52"/>
      <c r="CQ66" s="52"/>
      <c r="CR66" s="52"/>
      <c r="CS66" s="52"/>
      <c r="CT66" s="52"/>
      <c r="CU66" s="52"/>
      <c r="CV66" s="52"/>
      <c r="CW66" s="52"/>
      <c r="CX66" s="52"/>
      <c r="CY66" s="52"/>
      <c r="CZ66" s="102"/>
      <c r="DA66" s="149"/>
      <c r="DB66" s="148"/>
      <c r="DC66" s="148"/>
      <c r="DD66" s="148"/>
      <c r="DE66" s="148"/>
      <c r="DF66" s="148"/>
      <c r="DG66" s="168"/>
      <c r="DH66" s="168"/>
      <c r="DI66" s="131"/>
      <c r="DJ66" s="131"/>
      <c r="DK66" s="57"/>
      <c r="DL66" s="192"/>
      <c r="DM66" s="190"/>
      <c r="DN66" s="191"/>
      <c r="DO66" s="176"/>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row>
    <row r="67" spans="1:149" hidden="1" x14ac:dyDescent="0.25">
      <c r="A67" s="138"/>
      <c r="B67" s="127"/>
      <c r="C67" s="148"/>
      <c r="D67" s="148"/>
      <c r="E67" s="136"/>
      <c r="F67" s="149"/>
      <c r="G67" s="150"/>
      <c r="H67" s="182"/>
      <c r="I67" s="183"/>
      <c r="J67" s="201"/>
      <c r="K67" s="53"/>
      <c r="L67" s="46"/>
      <c r="M67" s="45"/>
      <c r="N67" s="107"/>
      <c r="O67" s="87"/>
      <c r="P67" s="117"/>
      <c r="Q67" s="153"/>
      <c r="R67" s="67"/>
      <c r="S67" s="46"/>
      <c r="T67" s="46"/>
      <c r="U67" s="46"/>
      <c r="V67" s="46"/>
      <c r="W67" s="46"/>
      <c r="X67" s="46"/>
      <c r="Y67" s="46"/>
      <c r="Z67" s="46"/>
      <c r="AA67" s="46"/>
      <c r="AB67" s="121"/>
      <c r="AC67" s="52"/>
      <c r="AD67" s="46"/>
      <c r="AE67" s="46"/>
      <c r="AF67" s="60"/>
      <c r="AG67" s="60"/>
      <c r="AH67" s="60"/>
      <c r="AI67" s="46"/>
      <c r="AJ67" s="90"/>
      <c r="AK67" s="111"/>
      <c r="AL67" s="69"/>
      <c r="AM67" s="61"/>
      <c r="AN67" s="62"/>
      <c r="AO67" s="112"/>
      <c r="AP67" s="48"/>
      <c r="AQ67" s="158"/>
      <c r="AR67" s="159"/>
      <c r="AS67" s="160"/>
      <c r="AT67" s="161"/>
      <c r="AU67" s="162"/>
      <c r="AV67" s="158"/>
      <c r="AW67" s="159"/>
      <c r="AX67" s="160"/>
      <c r="AY67" s="161"/>
      <c r="AZ67" s="163"/>
      <c r="BA67" s="158"/>
      <c r="BB67" s="159"/>
      <c r="BC67" s="160"/>
      <c r="BD67" s="161"/>
      <c r="BE67" s="162"/>
      <c r="BF67" s="158"/>
      <c r="BG67" s="159"/>
      <c r="BH67" s="160"/>
      <c r="BI67" s="161"/>
      <c r="BJ67" s="163"/>
      <c r="BK67" s="158"/>
      <c r="BL67" s="159"/>
      <c r="BM67" s="160"/>
      <c r="BN67" s="164"/>
      <c r="BO67" s="92"/>
      <c r="BP67" s="53"/>
      <c r="BQ67" s="45"/>
      <c r="BR67" s="89"/>
      <c r="BS67" s="149"/>
      <c r="BT67" s="156"/>
      <c r="BU67" s="156"/>
      <c r="BV67" s="152"/>
      <c r="BW67" s="153"/>
      <c r="BX67" s="165"/>
      <c r="BY67" s="156"/>
      <c r="BZ67" s="156"/>
      <c r="CA67" s="156"/>
      <c r="CB67" s="166"/>
      <c r="CC67" s="166"/>
      <c r="CD67" s="166"/>
      <c r="CE67" s="100"/>
      <c r="CF67" s="94"/>
      <c r="CG67" s="45"/>
      <c r="CH67" s="89"/>
      <c r="CI67" s="63"/>
      <c r="CJ67" s="52"/>
      <c r="CK67" s="52"/>
      <c r="CL67" s="52"/>
      <c r="CM67" s="52"/>
      <c r="CN67" s="52"/>
      <c r="CO67" s="52"/>
      <c r="CP67" s="52"/>
      <c r="CQ67" s="52"/>
      <c r="CR67" s="52"/>
      <c r="CS67" s="52"/>
      <c r="CT67" s="52"/>
      <c r="CU67" s="52"/>
      <c r="CV67" s="52"/>
      <c r="CW67" s="52"/>
      <c r="CX67" s="52"/>
      <c r="CY67" s="52"/>
      <c r="CZ67" s="102"/>
      <c r="DA67" s="149"/>
      <c r="DB67" s="148"/>
      <c r="DC67" s="148"/>
      <c r="DD67" s="148"/>
      <c r="DE67" s="148"/>
      <c r="DF67" s="148"/>
      <c r="DG67" s="168"/>
      <c r="DH67" s="168"/>
      <c r="DI67" s="131"/>
      <c r="DJ67" s="131"/>
      <c r="DK67" s="66"/>
      <c r="DL67" s="193"/>
      <c r="DM67" s="190"/>
      <c r="DN67" s="191"/>
      <c r="DO67" s="176"/>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row>
    <row r="68" spans="1:149" hidden="1" x14ac:dyDescent="0.25">
      <c r="A68" s="138"/>
      <c r="B68" s="127"/>
      <c r="C68" s="148"/>
      <c r="D68" s="148"/>
      <c r="E68" s="136"/>
      <c r="F68" s="149"/>
      <c r="G68" s="150"/>
      <c r="H68" s="151"/>
      <c r="I68" s="152"/>
      <c r="J68" s="201"/>
      <c r="K68" s="53"/>
      <c r="L68" s="46"/>
      <c r="M68" s="45"/>
      <c r="N68" s="107"/>
      <c r="O68" s="87"/>
      <c r="P68" s="102"/>
      <c r="Q68" s="153"/>
      <c r="R68" s="67"/>
      <c r="S68" s="46"/>
      <c r="T68" s="46"/>
      <c r="U68" s="46"/>
      <c r="V68" s="46"/>
      <c r="W68" s="46"/>
      <c r="X68" s="46"/>
      <c r="Y68" s="46"/>
      <c r="Z68" s="46"/>
      <c r="AA68" s="46"/>
      <c r="AB68" s="121"/>
      <c r="AC68" s="52"/>
      <c r="AD68" s="46"/>
      <c r="AE68" s="46"/>
      <c r="AF68" s="60"/>
      <c r="AG68" s="60"/>
      <c r="AH68" s="60"/>
      <c r="AI68" s="46"/>
      <c r="AJ68" s="90"/>
      <c r="AK68" s="111"/>
      <c r="AL68" s="69"/>
      <c r="AM68" s="61"/>
      <c r="AN68" s="62"/>
      <c r="AO68" s="112"/>
      <c r="AP68" s="48"/>
      <c r="AQ68" s="158"/>
      <c r="AR68" s="159"/>
      <c r="AS68" s="160"/>
      <c r="AT68" s="161"/>
      <c r="AU68" s="162"/>
      <c r="AV68" s="158"/>
      <c r="AW68" s="159"/>
      <c r="AX68" s="160"/>
      <c r="AY68" s="161"/>
      <c r="AZ68" s="163"/>
      <c r="BA68" s="158"/>
      <c r="BB68" s="159"/>
      <c r="BC68" s="160"/>
      <c r="BD68" s="161"/>
      <c r="BE68" s="162"/>
      <c r="BF68" s="158"/>
      <c r="BG68" s="159"/>
      <c r="BH68" s="160"/>
      <c r="BI68" s="161"/>
      <c r="BJ68" s="163"/>
      <c r="BK68" s="158"/>
      <c r="BL68" s="159"/>
      <c r="BM68" s="160"/>
      <c r="BN68" s="164"/>
      <c r="BO68" s="92"/>
      <c r="BP68" s="53"/>
      <c r="BQ68" s="45"/>
      <c r="BR68" s="89"/>
      <c r="BS68" s="149"/>
      <c r="BT68" s="156"/>
      <c r="BU68" s="156"/>
      <c r="BV68" s="152"/>
      <c r="BW68" s="153"/>
      <c r="BX68" s="165"/>
      <c r="BY68" s="156"/>
      <c r="BZ68" s="156"/>
      <c r="CA68" s="156"/>
      <c r="CB68" s="166"/>
      <c r="CC68" s="166"/>
      <c r="CD68" s="166"/>
      <c r="CE68" s="100"/>
      <c r="CF68" s="94"/>
      <c r="CG68" s="45"/>
      <c r="CH68" s="89"/>
      <c r="CI68" s="63"/>
      <c r="CJ68" s="52"/>
      <c r="CK68" s="52"/>
      <c r="CL68" s="52"/>
      <c r="CM68" s="52"/>
      <c r="CN68" s="52"/>
      <c r="CO68" s="52"/>
      <c r="CP68" s="52"/>
      <c r="CQ68" s="52"/>
      <c r="CR68" s="52"/>
      <c r="CS68" s="52"/>
      <c r="CT68" s="52"/>
      <c r="CU68" s="52"/>
      <c r="CV68" s="52"/>
      <c r="CW68" s="52"/>
      <c r="CX68" s="52"/>
      <c r="CY68" s="52"/>
      <c r="CZ68" s="102"/>
      <c r="DA68" s="149"/>
      <c r="DB68" s="148"/>
      <c r="DC68" s="148"/>
      <c r="DD68" s="148"/>
      <c r="DE68" s="148"/>
      <c r="DF68" s="148"/>
      <c r="DG68" s="168"/>
      <c r="DH68" s="168"/>
      <c r="DI68" s="131"/>
      <c r="DJ68" s="131"/>
      <c r="DK68" s="66"/>
      <c r="DL68" s="193"/>
      <c r="DM68" s="190"/>
      <c r="DN68" s="191"/>
      <c r="DO68" s="176"/>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row>
    <row r="69" spans="1:149" hidden="1" x14ac:dyDescent="0.25">
      <c r="A69" s="138"/>
      <c r="B69" s="127"/>
      <c r="C69" s="148"/>
      <c r="D69" s="148"/>
      <c r="E69" s="136"/>
      <c r="F69" s="149"/>
      <c r="G69" s="150"/>
      <c r="H69" s="151"/>
      <c r="I69" s="152"/>
      <c r="J69" s="201"/>
      <c r="K69" s="53"/>
      <c r="L69" s="46"/>
      <c r="M69" s="45"/>
      <c r="N69" s="89"/>
      <c r="O69" s="87"/>
      <c r="P69" s="117"/>
      <c r="Q69" s="153"/>
      <c r="R69" s="67"/>
      <c r="S69" s="46"/>
      <c r="T69" s="46"/>
      <c r="U69" s="46"/>
      <c r="V69" s="46"/>
      <c r="W69" s="46"/>
      <c r="X69" s="46"/>
      <c r="Y69" s="46"/>
      <c r="Z69" s="46"/>
      <c r="AA69" s="46"/>
      <c r="AB69" s="121"/>
      <c r="AC69" s="52"/>
      <c r="AD69" s="46"/>
      <c r="AE69" s="46"/>
      <c r="AF69" s="46"/>
      <c r="AG69" s="46"/>
      <c r="AH69" s="46"/>
      <c r="AI69" s="46"/>
      <c r="AJ69" s="90"/>
      <c r="AK69" s="109"/>
      <c r="AL69" s="69"/>
      <c r="AM69" s="49"/>
      <c r="AN69" s="50"/>
      <c r="AO69" s="110"/>
      <c r="AP69" s="48"/>
      <c r="AQ69" s="158"/>
      <c r="AR69" s="159"/>
      <c r="AS69" s="160"/>
      <c r="AT69" s="161"/>
      <c r="AU69" s="162"/>
      <c r="AV69" s="158"/>
      <c r="AW69" s="159"/>
      <c r="AX69" s="160"/>
      <c r="AY69" s="161"/>
      <c r="AZ69" s="163"/>
      <c r="BA69" s="158"/>
      <c r="BB69" s="159"/>
      <c r="BC69" s="160"/>
      <c r="BD69" s="161"/>
      <c r="BE69" s="162"/>
      <c r="BF69" s="158"/>
      <c r="BG69" s="159"/>
      <c r="BH69" s="160"/>
      <c r="BI69" s="161"/>
      <c r="BJ69" s="163"/>
      <c r="BK69" s="158"/>
      <c r="BL69" s="159"/>
      <c r="BM69" s="160"/>
      <c r="BN69" s="164"/>
      <c r="BO69" s="92"/>
      <c r="BP69" s="53"/>
      <c r="BQ69" s="45"/>
      <c r="BR69" s="89"/>
      <c r="BS69" s="149"/>
      <c r="BT69" s="156"/>
      <c r="BU69" s="156"/>
      <c r="BV69" s="152"/>
      <c r="BW69" s="153"/>
      <c r="BX69" s="165"/>
      <c r="BY69" s="156"/>
      <c r="BZ69" s="156"/>
      <c r="CA69" s="156"/>
      <c r="CB69" s="166"/>
      <c r="CC69" s="166"/>
      <c r="CD69" s="166"/>
      <c r="CE69" s="100"/>
      <c r="CF69" s="94"/>
      <c r="CG69" s="45"/>
      <c r="CH69" s="89"/>
      <c r="CI69" s="52"/>
      <c r="CJ69" s="52"/>
      <c r="CK69" s="52"/>
      <c r="CL69" s="52"/>
      <c r="CM69" s="52"/>
      <c r="CN69" s="52"/>
      <c r="CO69" s="52"/>
      <c r="CP69" s="52"/>
      <c r="CQ69" s="52"/>
      <c r="CR69" s="52"/>
      <c r="CS69" s="52"/>
      <c r="CT69" s="52"/>
      <c r="CU69" s="52"/>
      <c r="CV69" s="52"/>
      <c r="CW69" s="52"/>
      <c r="CX69" s="52"/>
      <c r="CY69" s="52"/>
      <c r="CZ69" s="102"/>
      <c r="DA69" s="149"/>
      <c r="DB69" s="148"/>
      <c r="DC69" s="148"/>
      <c r="DD69" s="148"/>
      <c r="DE69" s="148"/>
      <c r="DF69" s="148"/>
      <c r="DG69" s="168"/>
      <c r="DH69" s="168"/>
      <c r="DI69" s="131"/>
      <c r="DJ69" s="131"/>
      <c r="DK69" s="57"/>
      <c r="DL69" s="192"/>
      <c r="DM69" s="190"/>
      <c r="DN69" s="191"/>
      <c r="DO69" s="176"/>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row>
    <row r="70" spans="1:149" hidden="1" x14ac:dyDescent="0.25">
      <c r="A70" s="138"/>
      <c r="B70" s="127"/>
      <c r="C70" s="148"/>
      <c r="D70" s="181"/>
      <c r="E70" s="136"/>
      <c r="F70" s="149"/>
      <c r="G70" s="150"/>
      <c r="H70" s="151"/>
      <c r="I70" s="152"/>
      <c r="J70" s="201"/>
      <c r="K70" s="53"/>
      <c r="L70" s="46"/>
      <c r="M70" s="45"/>
      <c r="N70" s="89"/>
      <c r="O70" s="87"/>
      <c r="P70" s="117"/>
      <c r="Q70" s="153"/>
      <c r="R70" s="67"/>
      <c r="S70" s="46"/>
      <c r="T70" s="46"/>
      <c r="U70" s="46"/>
      <c r="V70" s="46"/>
      <c r="W70" s="46"/>
      <c r="X70" s="46"/>
      <c r="Y70" s="46"/>
      <c r="Z70" s="46"/>
      <c r="AA70" s="46"/>
      <c r="AB70" s="121"/>
      <c r="AC70" s="52"/>
      <c r="AD70" s="46"/>
      <c r="AE70" s="46"/>
      <c r="AF70" s="46"/>
      <c r="AG70" s="46"/>
      <c r="AH70" s="46"/>
      <c r="AI70" s="46"/>
      <c r="AJ70" s="90"/>
      <c r="AK70" s="179"/>
      <c r="AL70" s="180"/>
      <c r="AM70" s="49"/>
      <c r="AN70" s="50"/>
      <c r="AO70" s="110"/>
      <c r="AP70" s="48"/>
      <c r="AQ70" s="158"/>
      <c r="AR70" s="159"/>
      <c r="AS70" s="160"/>
      <c r="AT70" s="161"/>
      <c r="AU70" s="162"/>
      <c r="AV70" s="158"/>
      <c r="AW70" s="159"/>
      <c r="AX70" s="160"/>
      <c r="AY70" s="161"/>
      <c r="AZ70" s="163"/>
      <c r="BA70" s="158"/>
      <c r="BB70" s="159"/>
      <c r="BC70" s="160"/>
      <c r="BD70" s="161"/>
      <c r="BE70" s="162"/>
      <c r="BF70" s="158"/>
      <c r="BG70" s="159"/>
      <c r="BH70" s="160"/>
      <c r="BI70" s="161"/>
      <c r="BJ70" s="163"/>
      <c r="BK70" s="158"/>
      <c r="BL70" s="159"/>
      <c r="BM70" s="160"/>
      <c r="BN70" s="164"/>
      <c r="BO70" s="92"/>
      <c r="BP70" s="53"/>
      <c r="BQ70" s="45"/>
      <c r="BR70" s="178"/>
      <c r="BS70" s="149"/>
      <c r="BT70" s="156"/>
      <c r="BU70" s="156"/>
      <c r="BV70" s="152"/>
      <c r="BW70" s="153"/>
      <c r="BX70" s="165"/>
      <c r="BY70" s="156"/>
      <c r="BZ70" s="156"/>
      <c r="CA70" s="156"/>
      <c r="CB70" s="166"/>
      <c r="CC70" s="166"/>
      <c r="CD70" s="166"/>
      <c r="CE70" s="100"/>
      <c r="CF70" s="94"/>
      <c r="CG70" s="45"/>
      <c r="CH70" s="89"/>
      <c r="CI70" s="52"/>
      <c r="CJ70" s="52"/>
      <c r="CK70" s="52"/>
      <c r="CL70" s="52"/>
      <c r="CM70" s="52"/>
      <c r="CN70" s="52"/>
      <c r="CO70" s="52"/>
      <c r="CP70" s="52"/>
      <c r="CQ70" s="52"/>
      <c r="CR70" s="52"/>
      <c r="CS70" s="52"/>
      <c r="CT70" s="52"/>
      <c r="CU70" s="52"/>
      <c r="CV70" s="52"/>
      <c r="CW70" s="52"/>
      <c r="CX70" s="52"/>
      <c r="CY70" s="52"/>
      <c r="CZ70" s="102"/>
      <c r="DA70" s="149"/>
      <c r="DB70" s="148"/>
      <c r="DC70" s="148"/>
      <c r="DD70" s="148"/>
      <c r="DE70" s="148"/>
      <c r="DF70" s="148"/>
      <c r="DG70" s="168"/>
      <c r="DH70" s="168"/>
      <c r="DI70" s="131"/>
      <c r="DJ70" s="131"/>
      <c r="DK70" s="57"/>
      <c r="DL70" s="192"/>
      <c r="DM70" s="190"/>
      <c r="DN70" s="191"/>
      <c r="DO70" s="176"/>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row>
    <row r="71" spans="1:149" hidden="1" x14ac:dyDescent="0.25">
      <c r="A71" s="138"/>
      <c r="B71" s="127"/>
      <c r="C71" s="148"/>
      <c r="D71" s="148"/>
      <c r="E71" s="136"/>
      <c r="F71" s="149"/>
      <c r="G71" s="150"/>
      <c r="H71" s="151"/>
      <c r="I71" s="152"/>
      <c r="J71" s="201"/>
      <c r="K71" s="53"/>
      <c r="L71" s="46"/>
      <c r="M71" s="45"/>
      <c r="N71" s="89"/>
      <c r="O71" s="87"/>
      <c r="P71" s="117"/>
      <c r="Q71" s="153"/>
      <c r="R71" s="67"/>
      <c r="S71" s="46"/>
      <c r="T71" s="46"/>
      <c r="U71" s="46"/>
      <c r="V71" s="46"/>
      <c r="W71" s="46"/>
      <c r="X71" s="46"/>
      <c r="Y71" s="46"/>
      <c r="Z71" s="46"/>
      <c r="AA71" s="46"/>
      <c r="AB71" s="121"/>
      <c r="AC71" s="52"/>
      <c r="AD71" s="46"/>
      <c r="AE71" s="46"/>
      <c r="AF71" s="46"/>
      <c r="AG71" s="46"/>
      <c r="AH71" s="46"/>
      <c r="AI71" s="46"/>
      <c r="AJ71" s="90"/>
      <c r="AK71" s="139"/>
      <c r="AL71" s="69"/>
      <c r="AM71" s="49"/>
      <c r="AN71" s="50"/>
      <c r="AO71" s="110"/>
      <c r="AP71" s="48"/>
      <c r="AQ71" s="158"/>
      <c r="AR71" s="159"/>
      <c r="AS71" s="160"/>
      <c r="AT71" s="161"/>
      <c r="AU71" s="162"/>
      <c r="AV71" s="158"/>
      <c r="AW71" s="159"/>
      <c r="AX71" s="160"/>
      <c r="AY71" s="161"/>
      <c r="AZ71" s="163"/>
      <c r="BA71" s="158"/>
      <c r="BB71" s="159"/>
      <c r="BC71" s="160"/>
      <c r="BD71" s="161"/>
      <c r="BE71" s="162"/>
      <c r="BF71" s="158"/>
      <c r="BG71" s="159"/>
      <c r="BH71" s="160"/>
      <c r="BI71" s="161"/>
      <c r="BJ71" s="163"/>
      <c r="BK71" s="158"/>
      <c r="BL71" s="159"/>
      <c r="BM71" s="160"/>
      <c r="BN71" s="164"/>
      <c r="BO71" s="92"/>
      <c r="BP71" s="45"/>
      <c r="BQ71" s="45"/>
      <c r="BR71" s="184"/>
      <c r="BS71" s="149"/>
      <c r="BT71" s="156"/>
      <c r="BU71" s="156"/>
      <c r="BV71" s="152"/>
      <c r="BW71" s="153"/>
      <c r="BX71" s="165"/>
      <c r="BY71" s="156"/>
      <c r="BZ71" s="156"/>
      <c r="CA71" s="156"/>
      <c r="CB71" s="166"/>
      <c r="CC71" s="166"/>
      <c r="CD71" s="166"/>
      <c r="CE71" s="100"/>
      <c r="CF71" s="94"/>
      <c r="CG71" s="45"/>
      <c r="CH71" s="89"/>
      <c r="CI71" s="52"/>
      <c r="CJ71" s="52"/>
      <c r="CK71" s="52"/>
      <c r="CL71" s="52"/>
      <c r="CM71" s="52"/>
      <c r="CN71" s="52"/>
      <c r="CO71" s="52"/>
      <c r="CP71" s="52"/>
      <c r="CQ71" s="52"/>
      <c r="CR71" s="52"/>
      <c r="CS71" s="52"/>
      <c r="CT71" s="52"/>
      <c r="CU71" s="52"/>
      <c r="CV71" s="52"/>
      <c r="CW71" s="52"/>
      <c r="CX71" s="52"/>
      <c r="CY71" s="52"/>
      <c r="CZ71" s="102"/>
      <c r="DA71" s="149"/>
      <c r="DB71" s="148"/>
      <c r="DC71" s="148"/>
      <c r="DD71" s="148"/>
      <c r="DE71" s="148"/>
      <c r="DF71" s="148"/>
      <c r="DG71" s="168"/>
      <c r="DH71" s="168"/>
      <c r="DI71" s="131"/>
      <c r="DJ71" s="131"/>
      <c r="DK71" s="57"/>
      <c r="DL71" s="192"/>
      <c r="DM71" s="190"/>
      <c r="DN71" s="191"/>
      <c r="DO71" s="176"/>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phoneticPr fontId="22" type="noConversion"/>
  <conditionalFormatting sqref="K3 S3:AA9 K7:L8 S11:AA41 K25:K30 K31:L39 K37:K41 S52:AA71">
    <cfRule type="cellIs" dxfId="20" priority="11" operator="greaterThan">
      <formula>0</formula>
    </cfRule>
  </conditionalFormatting>
  <conditionalFormatting sqref="K9:K23">
    <cfRule type="cellIs" dxfId="19" priority="168" operator="greaterThan">
      <formula>0</formula>
    </cfRule>
  </conditionalFormatting>
  <conditionalFormatting sqref="K49 K52:K66">
    <cfRule type="cellIs" dxfId="18" priority="32" operator="greaterThan">
      <formula>0</formula>
    </cfRule>
  </conditionalFormatting>
  <conditionalFormatting sqref="K71">
    <cfRule type="cellIs" dxfId="17" priority="226" operator="greaterThan">
      <formula>0</formula>
    </cfRule>
  </conditionalFormatting>
  <conditionalFormatting sqref="K67:L70">
    <cfRule type="cellIs" dxfId="16" priority="233" operator="greaterThan">
      <formula>0</formula>
    </cfRule>
  </conditionalFormatting>
  <conditionalFormatting sqref="L6">
    <cfRule type="cellIs" dxfId="15" priority="237" operator="greaterThan">
      <formula>0</formula>
    </cfRule>
  </conditionalFormatting>
  <conditionalFormatting sqref="N3">
    <cfRule type="containsText" dxfId="14" priority="12" operator="containsText" text="An introduction to breathing and mindful movement practice ">
      <formula>NOT(ISERROR(SEARCH("An introduction to breathing and mindful movement practice ",N3)))</formula>
    </cfRule>
    <cfRule type="containsText" dxfId="13" priority="13" operator="containsText" text="Mindfulness: An introduction to breathing and body scan meditation ">
      <formula>NOT(ISERROR(SEARCH("Mindfulness: An introduction to breathing and body scan meditation ",N3)))</formula>
    </cfRule>
  </conditionalFormatting>
  <conditionalFormatting sqref="S10:U10">
    <cfRule type="cellIs" dxfId="12" priority="174" operator="greaterThan">
      <formula>0</formula>
    </cfRule>
  </conditionalFormatting>
  <conditionalFormatting sqref="V10 Y10">
    <cfRule type="cellIs" dxfId="11" priority="178" operator="greaterThan">
      <formula>0</formula>
    </cfRule>
  </conditionalFormatting>
  <conditionalFormatting sqref="W10">
    <cfRule type="cellIs" dxfId="10" priority="173" operator="greaterThan">
      <formula>0</formula>
    </cfRule>
  </conditionalFormatting>
  <conditionalFormatting sqref="X10">
    <cfRule type="cellIs" dxfId="9" priority="172" operator="greaterThan">
      <formula>0</formula>
    </cfRule>
  </conditionalFormatting>
  <conditionalFormatting sqref="Z10">
    <cfRule type="cellIs" dxfId="8" priority="171" operator="greaterThan">
      <formula>0</formula>
    </cfRule>
  </conditionalFormatting>
  <conditionalFormatting sqref="AA10">
    <cfRule type="cellIs" dxfId="7" priority="170" operator="greaterThan">
      <formula>0</formula>
    </cfRule>
  </conditionalFormatting>
  <conditionalFormatting sqref="AB3:AB45 AB52:AB71">
    <cfRule type="cellIs" dxfId="6" priority="17" operator="notEqual">
      <formula>100</formula>
    </cfRule>
    <cfRule type="cellIs" dxfId="5" priority="18" operator="equal">
      <formula>100</formula>
    </cfRule>
  </conditionalFormatting>
  <conditionalFormatting sqref="AE10:AF10">
    <cfRule type="containsText" dxfId="4" priority="179" operator="containsText" text="Y">
      <formula>NOT(ISERROR(SEARCH("Y",AE10)))</formula>
    </cfRule>
  </conditionalFormatting>
  <conditionalFormatting sqref="AE3:AG9 CI3:CZ40 DI3:DJ41 AE11:AG41 AE52:AG71 CI52:CZ71 DI52:DJ71">
    <cfRule type="containsText" dxfId="3" priority="9" operator="containsText" text="Y">
      <formula>NOT(ISERROR(SEARCH("Y",AE3)))</formula>
    </cfRule>
  </conditionalFormatting>
  <conditionalFormatting sqref="AG10:AI10">
    <cfRule type="containsText" dxfId="2" priority="169" operator="containsText" text="Y">
      <formula>NOT(ISERROR(SEARCH("Y",AG10)))</formula>
    </cfRule>
  </conditionalFormatting>
  <conditionalFormatting sqref="CJ41:CZ41">
    <cfRule type="containsText" dxfId="1" priority="1" operator="containsText" text="Y">
      <formula>NOT(ISERROR(SEARCH("Y",CJ41)))</formula>
    </cfRule>
  </conditionalFormatting>
  <conditionalFormatting sqref="DA21:DB21">
    <cfRule type="containsText" dxfId="0" priority="77" operator="containsText" text="Y">
      <formula>NOT(ISERROR(SEARCH("Y",DA21)))</formula>
    </cfRule>
  </conditionalFormatting>
  <hyperlinks>
    <hyperlink ref="DN9" r:id="rId1" xr:uid="{F6FB032C-CCA6-4573-98E2-DE770DA6AF25}"/>
    <hyperlink ref="CF11" r:id="rId2" xr:uid="{B489ADDF-F813-46B6-9689-25490F5BC11C}"/>
    <hyperlink ref="DN11" r:id="rId3" xr:uid="{74FCE4DA-D627-4D0E-9B06-55DB7B995BD8}"/>
    <hyperlink ref="CF10" r:id="rId4" xr:uid="{AD2687FD-60E7-43E0-A1D6-50A994502BCD}"/>
    <hyperlink ref="DN5" r:id="rId5" xr:uid="{FDCAA518-67A8-4685-8380-678213A4470F}"/>
    <hyperlink ref="DN6" r:id="rId6" xr:uid="{B6B93875-AFE6-4C12-8551-352D97FAF0AB}"/>
    <hyperlink ref="DN7" r:id="rId7" xr:uid="{DA82F628-D85C-4BC3-9982-8C99BC4F60C2}"/>
    <hyperlink ref="DN8" r:id="rId8" xr:uid="{815C4DCC-4B3B-4377-A389-24CEABE309E0}"/>
    <hyperlink ref="DN10" r:id="rId9" xr:uid="{334D0AEB-365B-459E-9794-2E5CE5A25AEA}"/>
    <hyperlink ref="CF21" r:id="rId10" xr:uid="{CB564C71-EAD0-4307-BB3C-20F57EEF4D6C}"/>
    <hyperlink ref="DN21" r:id="rId11" xr:uid="{340CEC31-652A-4193-94FA-2BBB696AC471}"/>
    <hyperlink ref="DN4" r:id="rId12" xr:uid="{7227BEC1-F500-4127-87C6-B0DCAF198191}"/>
    <hyperlink ref="DN14" r:id="rId13" xr:uid="{25F678BA-CE7B-447E-BDB5-A47093FA586B}"/>
    <hyperlink ref="DN20" r:id="rId14" xr:uid="{7A1E0A9D-FC84-44A7-8ABE-D39FB674277D}"/>
    <hyperlink ref="DN19" r:id="rId15" xr:uid="{D30FFF95-25D7-41FA-8855-1BEF10E1097F}"/>
    <hyperlink ref="DN18" r:id="rId16" xr:uid="{CC0326BF-3E97-4B29-9913-C08ED2B25243}"/>
    <hyperlink ref="DN17" r:id="rId17" xr:uid="{3C28F347-3A22-4DAC-B4BE-B1EB67E16AFC}"/>
    <hyperlink ref="DN16" r:id="rId18" xr:uid="{E7B2EFD5-D687-4D39-B928-F3A1F365C0EE}"/>
    <hyperlink ref="DN15" r:id="rId19" xr:uid="{8B87BEE9-5A57-4CAA-83B8-7A7E81111DF8}"/>
    <hyperlink ref="DN12" r:id="rId20" xr:uid="{90CEF297-DC4C-4D06-B643-A24D19B5AF6C}"/>
    <hyperlink ref="DN13" r:id="rId21" xr:uid="{97288C68-A354-42F6-B5C1-D722E74B0457}"/>
    <hyperlink ref="CF24" r:id="rId22" xr:uid="{1F0CB762-81BD-4494-A973-AC074E6C7FBB}"/>
    <hyperlink ref="CF25" r:id="rId23" xr:uid="{7C29DAEB-A34F-44C7-8A99-F24D2036AB75}"/>
    <hyperlink ref="DN24" r:id="rId24" xr:uid="{975EAE93-09BB-41B0-9C55-69C8CA732CBD}"/>
    <hyperlink ref="DN25" r:id="rId25" xr:uid="{B281EFDD-4A92-4A6A-9395-38E4E105F8D2}"/>
    <hyperlink ref="CH32" r:id="rId26" xr:uid="{0FCE2737-118B-464E-B6E3-E05550C28217}"/>
    <hyperlink ref="CF32" r:id="rId27" xr:uid="{126CE289-8935-4870-A1DF-1993E79D8C05}"/>
    <hyperlink ref="DN32" r:id="rId28" xr:uid="{B38F9B01-ADD9-41F9-B3AD-CB58F861BD08}"/>
    <hyperlink ref="CF23" r:id="rId29" xr:uid="{123B3C4B-6E10-4D93-A99C-DA0AF123217E}"/>
    <hyperlink ref="CF22" r:id="rId30" xr:uid="{E444BE33-6652-4143-A34A-4FA6638EE2F8}"/>
    <hyperlink ref="CF26" r:id="rId31" xr:uid="{28DDC7CE-7055-4A58-9A3F-82E96CE3AE1B}"/>
    <hyperlink ref="CF27" r:id="rId32" xr:uid="{DC30D568-A5EC-416D-82B1-91EDC37E651D}"/>
    <hyperlink ref="CF38" r:id="rId33" xr:uid="{F2374018-9FE8-4630-8FDD-9E22340B5BB7}"/>
    <hyperlink ref="DN23" r:id="rId34" xr:uid="{CBEC02D4-729A-4FD8-9C6B-67C2726D10E9}"/>
    <hyperlink ref="DN22" r:id="rId35" xr:uid="{E4629A81-0F53-451D-8810-AAEAD30D2910}"/>
    <hyperlink ref="DN26" r:id="rId36" xr:uid="{2154BAAB-2DF8-4F68-9784-9B648EA25000}"/>
    <hyperlink ref="DN27" r:id="rId37" xr:uid="{9ADD7CE3-944D-4AA5-B59B-F3779D853CEC}"/>
    <hyperlink ref="DN38" r:id="rId38" xr:uid="{9C2777D4-7F73-48D5-B2E1-16791B13A9FB}"/>
    <hyperlink ref="CF28" r:id="rId39" xr:uid="{D23608BA-9CC6-466D-AB56-A39E3A2CD591}"/>
    <hyperlink ref="CH28" r:id="rId40" xr:uid="{177F20F7-74DA-4775-9C77-8A99574A9221}"/>
    <hyperlink ref="CF29" r:id="rId41" xr:uid="{4B0CDC16-259F-421C-8103-3E0850222170}"/>
    <hyperlink ref="CH29" r:id="rId42" xr:uid="{65161720-F058-4566-8BE6-1711FD6C41FB}"/>
    <hyperlink ref="CF30" r:id="rId43" xr:uid="{CAFE2E85-427A-4B71-A66F-8931EBFE8AF7}"/>
    <hyperlink ref="CH30" r:id="rId44" xr:uid="{8EE470A2-ECD0-45BC-90DB-E2A1926BA3B7}"/>
    <hyperlink ref="DN30" r:id="rId45" xr:uid="{B3280084-9B6A-4CA1-89AF-ABF7679131E7}"/>
    <hyperlink ref="DN29" r:id="rId46" xr:uid="{0CEB4FFB-A801-4269-A672-675723280F11}"/>
    <hyperlink ref="DN28" r:id="rId47" xr:uid="{BB4B41F9-4154-4687-890B-764441F59024}"/>
    <hyperlink ref="CF3" r:id="rId48" xr:uid="{59E8A6A9-7D3B-4D66-B8F6-B414B531C4EB}"/>
    <hyperlink ref="CH3" r:id="rId49" xr:uid="{9FF73C05-32A9-4E91-A6D0-AAE2B14463AD}"/>
    <hyperlink ref="CF31" r:id="rId50" xr:uid="{022475A9-F6AC-480D-88F4-A55E4A0C5767}"/>
    <hyperlink ref="DN31" r:id="rId51" xr:uid="{19F93BA6-7BE0-434A-AB2B-5A448E0E2D70}"/>
    <hyperlink ref="DN3" r:id="rId52" xr:uid="{7DB84DB2-F9B6-4B3A-BC18-BAAB3381E110}"/>
    <hyperlink ref="CF40" r:id="rId53" xr:uid="{608F1370-284F-463E-9DA1-3FBC5115E4E2}"/>
    <hyperlink ref="DN40" r:id="rId54" xr:uid="{C77A0533-F464-496A-BB34-C552123BDCDC}"/>
    <hyperlink ref="CF41" r:id="rId55" xr:uid="{C4670AEE-3ECD-4DBE-B5E7-3DCCAD280530}"/>
    <hyperlink ref="DN41" r:id="rId56" xr:uid="{A1D62786-75CA-4584-B104-9ED300CD843C}"/>
    <hyperlink ref="CF42" r:id="rId57" xr:uid="{103B02B5-711F-4E72-9630-13FA668F067F}"/>
    <hyperlink ref="CF44" r:id="rId58" xr:uid="{726465AC-4653-4636-9673-60E65B3B6EE7}"/>
    <hyperlink ref="CF45" r:id="rId59" display="mailto:cheukyatko@ln.edu.hk" xr:uid="{63D4132C-501B-4454-AC5A-041CEBE3D17E}"/>
    <hyperlink ref="DN45" r:id="rId60" xr:uid="{2CE99C68-FC9C-46E8-A43F-5A52FEA6861F}"/>
    <hyperlink ref="CF46" r:id="rId61" xr:uid="{A8D8A8B6-20C8-4656-8795-B3E563581935}"/>
    <hyperlink ref="DN46" r:id="rId62" xr:uid="{4F10EAD8-F68E-43D9-8D0C-5C7EA0980312}"/>
    <hyperlink ref="CF47" r:id="rId63" xr:uid="{51A10384-72DF-4EC2-AC69-033BC7A5A427}"/>
    <hyperlink ref="DN47" r:id="rId64" xr:uid="{D1947BD3-10CB-48E9-A065-D74568B727D4}"/>
    <hyperlink ref="CF48" r:id="rId65" xr:uid="{FD8DB717-5DA3-4386-B2E5-3F99165F46FA}"/>
    <hyperlink ref="DN48" r:id="rId66" xr:uid="{17584125-BEC9-4B54-AADC-3BFC9C50B09B}"/>
    <hyperlink ref="DN42" r:id="rId67" xr:uid="{7C0C4DFB-72EA-422F-B20A-F9BB2308BBD9}"/>
    <hyperlink ref="DN43" r:id="rId68" xr:uid="{B2166CAB-4E89-47A3-A782-15AEC1E23F60}"/>
    <hyperlink ref="DN44" r:id="rId69" xr:uid="{573597EC-D0D5-4607-9C24-5FFA816D4552}"/>
    <hyperlink ref="CF49" r:id="rId70" xr:uid="{96F940E6-7FDC-4DC3-8C8B-CE7F2A9342C0}"/>
    <hyperlink ref="DN49" r:id="rId71" xr:uid="{F95ABE3D-F0AD-4329-817A-4F66AE5C909F}"/>
    <hyperlink ref="CF50" r:id="rId72" xr:uid="{DE6A8B40-E710-4B9D-AC49-0841BB1B952D}"/>
    <hyperlink ref="DN50" r:id="rId73" xr:uid="{CBB144C9-9EE1-4B08-8DD8-574C97785442}"/>
    <hyperlink ref="CF33" r:id="rId74" xr:uid="{170E224F-7C15-4900-B856-8DF685E40D90}"/>
    <hyperlink ref="DN33" r:id="rId75" xr:uid="{F3ABA2CD-927F-41B9-8C23-85D765BCC95B}"/>
    <hyperlink ref="CF39" r:id="rId76" xr:uid="{CDF06440-69D4-4B96-8C95-E5BB20AF8443}"/>
    <hyperlink ref="DN39" r:id="rId77" xr:uid="{13235057-2592-4264-9388-F0A8F95A3344}"/>
    <hyperlink ref="CF34" r:id="rId78" xr:uid="{59A4B1AA-D8D4-4CEC-89B2-2686E45422AB}"/>
    <hyperlink ref="DN34" r:id="rId79" xr:uid="{99BB469B-CB7C-4A9A-B1A8-3EE45F614E39}"/>
    <hyperlink ref="CF35" r:id="rId80" xr:uid="{878EFDE0-CA85-4852-B272-EB0635EEBD58}"/>
    <hyperlink ref="DN35" r:id="rId81" xr:uid="{C8ACA4D3-0420-49D0-BB7E-EFBA3F6ACA2F}"/>
    <hyperlink ref="CF36" r:id="rId82" xr:uid="{5EE9B230-7C68-44A7-83F7-C8D4A6273D22}"/>
    <hyperlink ref="CF37" r:id="rId83" xr:uid="{A8042A9E-307F-4C5B-9FDD-D6FA9877287A}"/>
    <hyperlink ref="DN37" r:id="rId84" xr:uid="{89907772-F90F-440C-B361-F43D84E3CBD1}"/>
    <hyperlink ref="CF51" r:id="rId85" xr:uid="{3B390413-D792-46FB-A347-7B4AD640D8F4}"/>
    <hyperlink ref="DN51" r:id="rId86" xr:uid="{AD959639-6159-460C-B984-C5B487534DAB}"/>
  </hyperlinks>
  <pageMargins left="0.7" right="0.7" top="0.75" bottom="0.75" header="0.3" footer="0.3"/>
  <pageSetup paperSize="9" scale="10" fitToWidth="0" orientation="portrait" r:id="rId87"/>
  <legacyDrawing r:id="rId88"/>
  <tableParts count="1">
    <tablePart r:id="rId8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1AA0E-C0A9-4905-9A0D-87501D330B6A}">
  <dimension ref="A1:E161"/>
  <sheetViews>
    <sheetView zoomScale="85" zoomScaleNormal="85" workbookViewId="0">
      <selection activeCell="A35" sqref="A35"/>
    </sheetView>
  </sheetViews>
  <sheetFormatPr defaultColWidth="8.85546875" defaultRowHeight="15" x14ac:dyDescent="0.25"/>
  <cols>
    <col min="1" max="1" width="72.7109375" style="1" customWidth="1"/>
    <col min="2" max="2" width="64" customWidth="1"/>
    <col min="3" max="3" width="60.85546875" customWidth="1"/>
  </cols>
  <sheetData>
    <row r="1" spans="1:5" ht="31.5" x14ac:dyDescent="0.5">
      <c r="A1" s="30" t="s">
        <v>624</v>
      </c>
    </row>
    <row r="2" spans="1:5" ht="31.5" x14ac:dyDescent="0.5">
      <c r="A2" s="30" t="s">
        <v>625</v>
      </c>
    </row>
    <row r="3" spans="1:5" x14ac:dyDescent="0.25">
      <c r="A3" s="1" t="s">
        <v>626</v>
      </c>
    </row>
    <row r="4" spans="1:5" x14ac:dyDescent="0.25">
      <c r="A4" s="1" t="s">
        <v>627</v>
      </c>
    </row>
    <row r="5" spans="1:5" x14ac:dyDescent="0.25">
      <c r="A5" s="1" t="s">
        <v>628</v>
      </c>
    </row>
    <row r="6" spans="1:5" ht="26.25" x14ac:dyDescent="0.4">
      <c r="E6" s="9" t="s">
        <v>629</v>
      </c>
    </row>
    <row r="29" spans="1:5" ht="26.25" x14ac:dyDescent="0.4">
      <c r="A29" s="9" t="s">
        <v>630</v>
      </c>
      <c r="E29" s="9" t="s">
        <v>631</v>
      </c>
    </row>
    <row r="56" spans="1:3" s="21" customFormat="1" ht="23.25" x14ac:dyDescent="0.35">
      <c r="A56" s="20" t="s">
        <v>632</v>
      </c>
      <c r="B56" s="20" t="s">
        <v>633</v>
      </c>
      <c r="C56" s="20" t="s">
        <v>634</v>
      </c>
    </row>
    <row r="57" spans="1:3" ht="30.75" customHeight="1" x14ac:dyDescent="0.25">
      <c r="A57" s="8" t="s">
        <v>16</v>
      </c>
      <c r="B57" s="8" t="s">
        <v>635</v>
      </c>
      <c r="C57" s="8">
        <v>202301</v>
      </c>
    </row>
    <row r="58" spans="1:3" ht="18.75" x14ac:dyDescent="0.25">
      <c r="A58" s="8" t="s">
        <v>17</v>
      </c>
      <c r="B58" s="8" t="s">
        <v>636</v>
      </c>
      <c r="C58" s="8" t="s">
        <v>637</v>
      </c>
    </row>
    <row r="59" spans="1:3" ht="18.75" x14ac:dyDescent="0.25">
      <c r="A59" s="8" t="s">
        <v>18</v>
      </c>
      <c r="B59" s="8" t="s">
        <v>638</v>
      </c>
      <c r="C59" s="8" t="s">
        <v>639</v>
      </c>
    </row>
    <row r="60" spans="1:3" ht="18.75" x14ac:dyDescent="0.25">
      <c r="A60" s="8" t="s">
        <v>19</v>
      </c>
      <c r="B60" s="8" t="s">
        <v>640</v>
      </c>
      <c r="C60" s="8">
        <v>8726</v>
      </c>
    </row>
    <row r="61" spans="1:3" ht="18.75" x14ac:dyDescent="0.25">
      <c r="A61" s="8" t="s">
        <v>641</v>
      </c>
      <c r="B61" s="8" t="s">
        <v>642</v>
      </c>
      <c r="C61" s="8" t="s">
        <v>643</v>
      </c>
    </row>
    <row r="62" spans="1:3" ht="18.75" x14ac:dyDescent="0.25">
      <c r="A62" s="8" t="s">
        <v>22</v>
      </c>
      <c r="B62" s="8" t="s">
        <v>644</v>
      </c>
      <c r="C62" s="8" t="s">
        <v>645</v>
      </c>
    </row>
    <row r="63" spans="1:3" ht="18.75" x14ac:dyDescent="0.25">
      <c r="A63" s="8" t="s">
        <v>23</v>
      </c>
      <c r="B63" s="8" t="s">
        <v>646</v>
      </c>
      <c r="C63" s="8" t="s">
        <v>647</v>
      </c>
    </row>
    <row r="64" spans="1:3" ht="18.75" x14ac:dyDescent="0.25">
      <c r="A64" s="8" t="s">
        <v>24</v>
      </c>
      <c r="B64" s="8" t="s">
        <v>644</v>
      </c>
      <c r="C64" s="8" t="s">
        <v>648</v>
      </c>
    </row>
    <row r="65" spans="1:3" ht="18.75" x14ac:dyDescent="0.25">
      <c r="A65" s="8" t="s">
        <v>25</v>
      </c>
      <c r="B65" s="8" t="s">
        <v>646</v>
      </c>
      <c r="C65" s="8" t="s">
        <v>649</v>
      </c>
    </row>
    <row r="66" spans="1:3" ht="168.75" x14ac:dyDescent="0.25">
      <c r="A66" s="8" t="s">
        <v>650</v>
      </c>
      <c r="B66" s="8" t="s">
        <v>651</v>
      </c>
      <c r="C66" s="8" t="s">
        <v>652</v>
      </c>
    </row>
    <row r="67" spans="1:3" ht="281.25" x14ac:dyDescent="0.25">
      <c r="A67" s="8" t="s">
        <v>28</v>
      </c>
      <c r="B67" s="8" t="s">
        <v>653</v>
      </c>
      <c r="C67" s="8" t="s">
        <v>654</v>
      </c>
    </row>
    <row r="68" spans="1:3" ht="18.75" x14ac:dyDescent="0.25">
      <c r="A68" s="8" t="s">
        <v>31</v>
      </c>
      <c r="B68" s="8" t="s">
        <v>655</v>
      </c>
      <c r="C68" s="8" t="s">
        <v>656</v>
      </c>
    </row>
    <row r="69" spans="1:3" ht="18.75" x14ac:dyDescent="0.25">
      <c r="A69" s="11" t="s">
        <v>657</v>
      </c>
      <c r="B69" s="11" t="s">
        <v>658</v>
      </c>
      <c r="C69" s="11" t="s">
        <v>324</v>
      </c>
    </row>
    <row r="70" spans="1:3" ht="18.75" customHeight="1" x14ac:dyDescent="0.25">
      <c r="A70" s="13" t="s">
        <v>659</v>
      </c>
      <c r="B70" s="522" t="s">
        <v>660</v>
      </c>
      <c r="C70" s="14">
        <v>30</v>
      </c>
    </row>
    <row r="71" spans="1:3" ht="18.75" x14ac:dyDescent="0.25">
      <c r="A71" s="15" t="s">
        <v>661</v>
      </c>
      <c r="B71" s="523"/>
      <c r="C71" s="16">
        <v>0</v>
      </c>
    </row>
    <row r="72" spans="1:3" ht="18.75" x14ac:dyDescent="0.25">
      <c r="A72" s="15" t="s">
        <v>662</v>
      </c>
      <c r="B72" s="523"/>
      <c r="C72" s="16">
        <v>0</v>
      </c>
    </row>
    <row r="73" spans="1:3" ht="18.75" x14ac:dyDescent="0.25">
      <c r="A73" s="15" t="s">
        <v>663</v>
      </c>
      <c r="B73" s="523"/>
      <c r="C73" s="16">
        <v>0</v>
      </c>
    </row>
    <row r="74" spans="1:3" ht="18.75" x14ac:dyDescent="0.25">
      <c r="A74" s="15" t="s">
        <v>664</v>
      </c>
      <c r="B74" s="523"/>
      <c r="C74" s="16">
        <v>40</v>
      </c>
    </row>
    <row r="75" spans="1:3" ht="18.75" x14ac:dyDescent="0.25">
      <c r="A75" s="15" t="s">
        <v>665</v>
      </c>
      <c r="B75" s="523"/>
      <c r="C75" s="16">
        <v>30</v>
      </c>
    </row>
    <row r="76" spans="1:3" ht="18.75" x14ac:dyDescent="0.25">
      <c r="A76" s="15" t="s">
        <v>666</v>
      </c>
      <c r="B76" s="523"/>
      <c r="C76" s="16">
        <v>0</v>
      </c>
    </row>
    <row r="77" spans="1:3" ht="18.75" x14ac:dyDescent="0.25">
      <c r="A77" s="15" t="s">
        <v>667</v>
      </c>
      <c r="B77" s="523"/>
      <c r="C77" s="16">
        <v>0</v>
      </c>
    </row>
    <row r="78" spans="1:3" ht="18.75" x14ac:dyDescent="0.25">
      <c r="A78" s="15" t="s">
        <v>668</v>
      </c>
      <c r="B78" s="524"/>
      <c r="C78" s="16">
        <v>0</v>
      </c>
    </row>
    <row r="79" spans="1:3" ht="18.75" x14ac:dyDescent="0.25">
      <c r="A79" s="17" t="s">
        <v>42</v>
      </c>
      <c r="B79" s="18" t="s">
        <v>669</v>
      </c>
      <c r="C79" s="19">
        <v>100</v>
      </c>
    </row>
    <row r="80" spans="1:3" ht="18.75" x14ac:dyDescent="0.25">
      <c r="A80" s="12" t="s">
        <v>44</v>
      </c>
      <c r="B80" s="12" t="s">
        <v>670</v>
      </c>
      <c r="C80" s="12" t="s">
        <v>671</v>
      </c>
    </row>
    <row r="81" spans="1:3" ht="18.75" x14ac:dyDescent="0.25">
      <c r="A81" s="8" t="s">
        <v>672</v>
      </c>
      <c r="B81" s="12" t="s">
        <v>673</v>
      </c>
      <c r="C81" s="8" t="s">
        <v>139</v>
      </c>
    </row>
    <row r="82" spans="1:3" ht="18.75" x14ac:dyDescent="0.25">
      <c r="A82" s="8" t="s">
        <v>674</v>
      </c>
      <c r="B82" s="12" t="s">
        <v>673</v>
      </c>
      <c r="C82" s="8" t="s">
        <v>144</v>
      </c>
    </row>
    <row r="83" spans="1:3" ht="18.75" x14ac:dyDescent="0.25">
      <c r="A83" s="8" t="s">
        <v>675</v>
      </c>
      <c r="B83" s="12" t="s">
        <v>673</v>
      </c>
      <c r="C83" s="8" t="s">
        <v>139</v>
      </c>
    </row>
    <row r="84" spans="1:3" ht="18.75" x14ac:dyDescent="0.25">
      <c r="A84" s="8" t="s">
        <v>89</v>
      </c>
      <c r="B84" s="8" t="s">
        <v>676</v>
      </c>
      <c r="C84" s="8">
        <v>100</v>
      </c>
    </row>
    <row r="85" spans="1:3" ht="75" x14ac:dyDescent="0.25">
      <c r="A85" s="8" t="s">
        <v>90</v>
      </c>
      <c r="B85" s="8" t="s">
        <v>677</v>
      </c>
      <c r="C85" s="8">
        <v>50</v>
      </c>
    </row>
    <row r="86" spans="1:3" ht="18.75" x14ac:dyDescent="0.25">
      <c r="A86" s="8" t="s">
        <v>26</v>
      </c>
      <c r="B86" s="8" t="s">
        <v>678</v>
      </c>
      <c r="C86" s="8" t="s">
        <v>679</v>
      </c>
    </row>
    <row r="87" spans="1:3" ht="37.5" x14ac:dyDescent="0.25">
      <c r="A87" s="8" t="s">
        <v>48</v>
      </c>
      <c r="B87" s="8" t="s">
        <v>680</v>
      </c>
      <c r="C87" s="8">
        <v>10</v>
      </c>
    </row>
    <row r="88" spans="1:3" ht="18.75" x14ac:dyDescent="0.25">
      <c r="A88" s="8" t="s">
        <v>49</v>
      </c>
      <c r="B88" s="8" t="s">
        <v>681</v>
      </c>
      <c r="C88" s="8">
        <v>100</v>
      </c>
    </row>
    <row r="89" spans="1:3" ht="18.75" x14ac:dyDescent="0.25">
      <c r="A89" s="8" t="s">
        <v>50</v>
      </c>
      <c r="B89" s="8" t="s">
        <v>682</v>
      </c>
      <c r="C89" s="8">
        <v>1000</v>
      </c>
    </row>
    <row r="90" spans="1:3" ht="18.75" x14ac:dyDescent="0.25">
      <c r="A90" s="8" t="s">
        <v>683</v>
      </c>
      <c r="B90" s="8" t="s">
        <v>684</v>
      </c>
      <c r="C90" s="8">
        <v>2</v>
      </c>
    </row>
    <row r="91" spans="1:3" ht="18.75" x14ac:dyDescent="0.25">
      <c r="A91" s="8" t="s">
        <v>43</v>
      </c>
      <c r="B91" s="8" t="s">
        <v>655</v>
      </c>
      <c r="C91" s="8" t="s">
        <v>268</v>
      </c>
    </row>
    <row r="92" spans="1:3" ht="18.75" x14ac:dyDescent="0.25">
      <c r="A92" s="8" t="s">
        <v>685</v>
      </c>
      <c r="B92" s="8" t="s">
        <v>686</v>
      </c>
      <c r="C92" s="8" t="s">
        <v>687</v>
      </c>
    </row>
    <row r="93" spans="1:3" ht="18.75" x14ac:dyDescent="0.25">
      <c r="A93" s="8" t="s">
        <v>52</v>
      </c>
      <c r="B93" s="8" t="s">
        <v>688</v>
      </c>
      <c r="C93" s="8" t="s">
        <v>689</v>
      </c>
    </row>
    <row r="94" spans="1:3" ht="18.75" x14ac:dyDescent="0.25">
      <c r="A94" s="8" t="s">
        <v>690</v>
      </c>
      <c r="B94" s="8" t="s">
        <v>691</v>
      </c>
      <c r="C94" s="22">
        <v>0.75</v>
      </c>
    </row>
    <row r="95" spans="1:3" ht="18.75" x14ac:dyDescent="0.25">
      <c r="A95" s="8" t="s">
        <v>692</v>
      </c>
      <c r="B95" s="8" t="s">
        <v>691</v>
      </c>
      <c r="C95" s="22">
        <v>0.83333333333333337</v>
      </c>
    </row>
    <row r="96" spans="1:3" ht="18.75" x14ac:dyDescent="0.25">
      <c r="A96" s="8" t="s">
        <v>693</v>
      </c>
      <c r="B96" s="8" t="s">
        <v>686</v>
      </c>
      <c r="C96" s="8" t="s">
        <v>687</v>
      </c>
    </row>
    <row r="97" spans="1:3" ht="18.75" x14ac:dyDescent="0.25">
      <c r="A97" s="8" t="s">
        <v>57</v>
      </c>
      <c r="B97" s="8" t="s">
        <v>694</v>
      </c>
      <c r="C97" s="8" t="s">
        <v>689</v>
      </c>
    </row>
    <row r="98" spans="1:3" ht="18.75" x14ac:dyDescent="0.25">
      <c r="A98" s="8" t="s">
        <v>695</v>
      </c>
      <c r="B98" s="8" t="s">
        <v>691</v>
      </c>
      <c r="C98" s="22">
        <v>0.75</v>
      </c>
    </row>
    <row r="99" spans="1:3" ht="18.75" x14ac:dyDescent="0.25">
      <c r="A99" s="8" t="s">
        <v>696</v>
      </c>
      <c r="B99" s="8" t="s">
        <v>691</v>
      </c>
      <c r="C99" s="22">
        <v>0.83333333333333337</v>
      </c>
    </row>
    <row r="100" spans="1:3" ht="18.75" x14ac:dyDescent="0.25">
      <c r="A100" s="8" t="s">
        <v>697</v>
      </c>
      <c r="B100" s="8" t="s">
        <v>686</v>
      </c>
      <c r="C100" s="8" t="s">
        <v>687</v>
      </c>
    </row>
    <row r="101" spans="1:3" ht="18.75" x14ac:dyDescent="0.25">
      <c r="A101" s="8" t="s">
        <v>62</v>
      </c>
      <c r="B101" s="8" t="s">
        <v>698</v>
      </c>
      <c r="C101" s="8" t="s">
        <v>689</v>
      </c>
    </row>
    <row r="102" spans="1:3" ht="18.75" x14ac:dyDescent="0.25">
      <c r="A102" s="8" t="s">
        <v>699</v>
      </c>
      <c r="B102" s="8" t="s">
        <v>691</v>
      </c>
      <c r="C102" s="22">
        <v>0.75</v>
      </c>
    </row>
    <row r="103" spans="1:3" ht="18.75" x14ac:dyDescent="0.25">
      <c r="A103" s="8" t="s">
        <v>700</v>
      </c>
      <c r="B103" s="8" t="s">
        <v>691</v>
      </c>
      <c r="C103" s="22">
        <v>0.83333333333333337</v>
      </c>
    </row>
    <row r="104" spans="1:3" ht="18.75" x14ac:dyDescent="0.25">
      <c r="A104" s="8" t="s">
        <v>701</v>
      </c>
      <c r="B104" s="8" t="s">
        <v>686</v>
      </c>
      <c r="C104" s="528" t="s">
        <v>702</v>
      </c>
    </row>
    <row r="105" spans="1:3" ht="18.75" x14ac:dyDescent="0.25">
      <c r="A105" s="8" t="s">
        <v>67</v>
      </c>
      <c r="B105" s="8" t="s">
        <v>703</v>
      </c>
      <c r="C105" s="526"/>
    </row>
    <row r="106" spans="1:3" ht="18.75" x14ac:dyDescent="0.25">
      <c r="A106" s="8" t="s">
        <v>704</v>
      </c>
      <c r="B106" s="8" t="s">
        <v>691</v>
      </c>
      <c r="C106" s="526"/>
    </row>
    <row r="107" spans="1:3" ht="18.75" x14ac:dyDescent="0.25">
      <c r="A107" s="8" t="s">
        <v>705</v>
      </c>
      <c r="B107" s="8" t="s">
        <v>691</v>
      </c>
      <c r="C107" s="526"/>
    </row>
    <row r="108" spans="1:3" ht="18.75" x14ac:dyDescent="0.25">
      <c r="A108" s="8" t="s">
        <v>706</v>
      </c>
      <c r="B108" s="8" t="s">
        <v>686</v>
      </c>
      <c r="C108" s="526"/>
    </row>
    <row r="109" spans="1:3" ht="18.75" x14ac:dyDescent="0.25">
      <c r="A109" s="8" t="s">
        <v>72</v>
      </c>
      <c r="B109" s="8" t="s">
        <v>707</v>
      </c>
      <c r="C109" s="526"/>
    </row>
    <row r="110" spans="1:3" ht="18.75" x14ac:dyDescent="0.25">
      <c r="A110" s="8" t="s">
        <v>708</v>
      </c>
      <c r="B110" s="8" t="s">
        <v>691</v>
      </c>
      <c r="C110" s="526"/>
    </row>
    <row r="111" spans="1:3" ht="18.75" x14ac:dyDescent="0.25">
      <c r="A111" s="8" t="s">
        <v>709</v>
      </c>
      <c r="B111" s="8" t="s">
        <v>691</v>
      </c>
      <c r="C111" s="526"/>
    </row>
    <row r="112" spans="1:3" ht="18.75" x14ac:dyDescent="0.25">
      <c r="A112" s="8" t="s">
        <v>710</v>
      </c>
      <c r="B112" s="8" t="s">
        <v>686</v>
      </c>
      <c r="C112" s="526"/>
    </row>
    <row r="113" spans="1:3" ht="18.75" x14ac:dyDescent="0.25">
      <c r="A113" s="8" t="s">
        <v>77</v>
      </c>
      <c r="B113" s="8" t="s">
        <v>711</v>
      </c>
      <c r="C113" s="526"/>
    </row>
    <row r="114" spans="1:3" ht="18.75" x14ac:dyDescent="0.25">
      <c r="A114" s="8" t="s">
        <v>712</v>
      </c>
      <c r="B114" s="8" t="s">
        <v>691</v>
      </c>
      <c r="C114" s="526"/>
    </row>
    <row r="115" spans="1:3" ht="18.75" x14ac:dyDescent="0.25">
      <c r="A115" s="8" t="s">
        <v>713</v>
      </c>
      <c r="B115" s="8" t="s">
        <v>691</v>
      </c>
      <c r="C115" s="529"/>
    </row>
    <row r="116" spans="1:3" ht="18.75" x14ac:dyDescent="0.25">
      <c r="A116" s="8" t="s">
        <v>714</v>
      </c>
      <c r="B116" s="8"/>
      <c r="C116" s="8"/>
    </row>
    <row r="117" spans="1:3" ht="18.75" x14ac:dyDescent="0.25">
      <c r="A117" s="8" t="s">
        <v>715</v>
      </c>
      <c r="B117" s="8"/>
      <c r="C117" s="8"/>
    </row>
    <row r="118" spans="1:3" ht="18.75" x14ac:dyDescent="0.25">
      <c r="A118" s="8" t="s">
        <v>716</v>
      </c>
      <c r="B118" s="8"/>
      <c r="C118" s="8"/>
    </row>
    <row r="119" spans="1:3" ht="18.75" x14ac:dyDescent="0.25">
      <c r="A119" s="8" t="s">
        <v>717</v>
      </c>
      <c r="B119" s="8"/>
      <c r="C119" s="8"/>
    </row>
    <row r="120" spans="1:3" ht="18.75" x14ac:dyDescent="0.25">
      <c r="A120" s="8" t="s">
        <v>718</v>
      </c>
      <c r="B120" s="8"/>
      <c r="C120" s="8"/>
    </row>
    <row r="121" spans="1:3" ht="18.75" x14ac:dyDescent="0.25">
      <c r="A121" s="8" t="s">
        <v>719</v>
      </c>
      <c r="B121" s="8"/>
      <c r="C121" s="8"/>
    </row>
    <row r="122" spans="1:3" ht="18.75" x14ac:dyDescent="0.25">
      <c r="A122" s="8" t="s">
        <v>720</v>
      </c>
      <c r="B122" s="8"/>
      <c r="C122" s="8"/>
    </row>
    <row r="123" spans="1:3" ht="18.75" x14ac:dyDescent="0.25">
      <c r="A123" s="8" t="s">
        <v>721</v>
      </c>
      <c r="B123" s="8"/>
      <c r="C123" s="8"/>
    </row>
    <row r="124" spans="1:3" ht="18.75" x14ac:dyDescent="0.25">
      <c r="A124" s="8" t="s">
        <v>722</v>
      </c>
      <c r="B124" s="528" t="s">
        <v>723</v>
      </c>
      <c r="C124" s="8" t="s">
        <v>724</v>
      </c>
    </row>
    <row r="125" spans="1:3" ht="18.75" x14ac:dyDescent="0.25">
      <c r="A125" s="8" t="s">
        <v>725</v>
      </c>
      <c r="B125" s="526"/>
      <c r="C125" s="8" t="s">
        <v>726</v>
      </c>
    </row>
    <row r="126" spans="1:3" ht="18.75" x14ac:dyDescent="0.25">
      <c r="A126" s="8" t="s">
        <v>727</v>
      </c>
      <c r="B126" s="526"/>
      <c r="C126" s="8" t="s">
        <v>728</v>
      </c>
    </row>
    <row r="127" spans="1:3" ht="18.75" x14ac:dyDescent="0.25">
      <c r="A127" s="8" t="s">
        <v>729</v>
      </c>
      <c r="B127" s="529"/>
      <c r="C127" s="8" t="s">
        <v>730</v>
      </c>
    </row>
    <row r="128" spans="1:3" ht="18.75" x14ac:dyDescent="0.25">
      <c r="A128" s="8" t="s">
        <v>731</v>
      </c>
      <c r="B128" s="8" t="s">
        <v>732</v>
      </c>
      <c r="C128" s="8" t="s">
        <v>139</v>
      </c>
    </row>
    <row r="129" spans="1:3" ht="18.75" x14ac:dyDescent="0.25">
      <c r="A129" s="8" t="s">
        <v>130</v>
      </c>
      <c r="B129" s="8" t="s">
        <v>732</v>
      </c>
      <c r="C129" s="8" t="s">
        <v>139</v>
      </c>
    </row>
    <row r="130" spans="1:3" ht="18.75" x14ac:dyDescent="0.25">
      <c r="A130" s="8" t="s">
        <v>131</v>
      </c>
      <c r="B130" s="8" t="s">
        <v>732</v>
      </c>
      <c r="C130" s="8" t="s">
        <v>139</v>
      </c>
    </row>
    <row r="131" spans="1:3" ht="18.75" x14ac:dyDescent="0.25">
      <c r="A131" s="8" t="s">
        <v>120</v>
      </c>
      <c r="B131" s="8" t="s">
        <v>733</v>
      </c>
      <c r="C131" s="8" t="s">
        <v>256</v>
      </c>
    </row>
    <row r="132" spans="1:3" ht="35.25" customHeight="1" x14ac:dyDescent="0.25">
      <c r="A132" s="8" t="s">
        <v>121</v>
      </c>
      <c r="B132" s="8" t="s">
        <v>733</v>
      </c>
      <c r="C132" s="8" t="s">
        <v>257</v>
      </c>
    </row>
    <row r="133" spans="1:3" ht="18.75" x14ac:dyDescent="0.25">
      <c r="A133" s="8" t="s">
        <v>123</v>
      </c>
      <c r="B133" s="8" t="s">
        <v>733</v>
      </c>
      <c r="C133" s="8" t="s">
        <v>734</v>
      </c>
    </row>
    <row r="134" spans="1:3" ht="18.75" x14ac:dyDescent="0.25">
      <c r="A134" s="8" t="s">
        <v>124</v>
      </c>
      <c r="B134" s="8" t="s">
        <v>733</v>
      </c>
      <c r="C134" s="8"/>
    </row>
    <row r="135" spans="1:3" ht="18.75" x14ac:dyDescent="0.25">
      <c r="A135" s="8" t="s">
        <v>125</v>
      </c>
      <c r="B135" s="8" t="s">
        <v>733</v>
      </c>
      <c r="C135" s="8"/>
    </row>
    <row r="136" spans="1:3" ht="18.75" x14ac:dyDescent="0.25">
      <c r="A136" s="8" t="s">
        <v>126</v>
      </c>
      <c r="B136" s="8" t="s">
        <v>733</v>
      </c>
      <c r="C136" s="8"/>
    </row>
    <row r="137" spans="1:3" ht="18.75" x14ac:dyDescent="0.25">
      <c r="A137" s="8" t="s">
        <v>735</v>
      </c>
      <c r="B137" s="8"/>
      <c r="C137" s="8"/>
    </row>
    <row r="138" spans="1:3" ht="18.75" x14ac:dyDescent="0.25">
      <c r="A138" s="11" t="s">
        <v>101</v>
      </c>
      <c r="B138" s="11" t="s">
        <v>736</v>
      </c>
      <c r="C138" s="11" t="s">
        <v>139</v>
      </c>
    </row>
    <row r="139" spans="1:3" ht="18.75" x14ac:dyDescent="0.25">
      <c r="A139" s="23" t="s">
        <v>737</v>
      </c>
      <c r="B139" s="525" t="s">
        <v>738</v>
      </c>
      <c r="C139" s="24" t="s">
        <v>139</v>
      </c>
    </row>
    <row r="140" spans="1:3" ht="18.75" x14ac:dyDescent="0.25">
      <c r="A140" s="25" t="s">
        <v>739</v>
      </c>
      <c r="B140" s="526"/>
      <c r="C140" s="26" t="s">
        <v>139</v>
      </c>
    </row>
    <row r="141" spans="1:3" ht="18.75" x14ac:dyDescent="0.25">
      <c r="A141" s="25" t="s">
        <v>740</v>
      </c>
      <c r="B141" s="526"/>
      <c r="C141" s="26" t="s">
        <v>144</v>
      </c>
    </row>
    <row r="142" spans="1:3" ht="18.75" x14ac:dyDescent="0.25">
      <c r="A142" s="25" t="s">
        <v>741</v>
      </c>
      <c r="B142" s="526"/>
      <c r="C142" s="26" t="s">
        <v>144</v>
      </c>
    </row>
    <row r="143" spans="1:3" ht="18.75" x14ac:dyDescent="0.25">
      <c r="A143" s="25" t="s">
        <v>742</v>
      </c>
      <c r="B143" s="526"/>
      <c r="C143" s="26" t="s">
        <v>144</v>
      </c>
    </row>
    <row r="144" spans="1:3" ht="18.75" x14ac:dyDescent="0.25">
      <c r="A144" s="25" t="s">
        <v>743</v>
      </c>
      <c r="B144" s="526"/>
      <c r="C144" s="26" t="s">
        <v>144</v>
      </c>
    </row>
    <row r="145" spans="1:3" ht="18.75" x14ac:dyDescent="0.25">
      <c r="A145" s="25" t="s">
        <v>108</v>
      </c>
      <c r="B145" s="526"/>
      <c r="C145" s="26" t="s">
        <v>144</v>
      </c>
    </row>
    <row r="146" spans="1:3" ht="18.75" x14ac:dyDescent="0.25">
      <c r="A146" s="25" t="s">
        <v>744</v>
      </c>
      <c r="B146" s="526"/>
      <c r="C146" s="26" t="s">
        <v>144</v>
      </c>
    </row>
    <row r="147" spans="1:3" ht="18.75" x14ac:dyDescent="0.25">
      <c r="A147" s="25" t="s">
        <v>745</v>
      </c>
      <c r="B147" s="526"/>
      <c r="C147" s="26" t="s">
        <v>144</v>
      </c>
    </row>
    <row r="148" spans="1:3" ht="18.75" x14ac:dyDescent="0.25">
      <c r="A148" s="25" t="s">
        <v>746</v>
      </c>
      <c r="B148" s="526"/>
      <c r="C148" s="26" t="s">
        <v>144</v>
      </c>
    </row>
    <row r="149" spans="1:3" ht="18.75" x14ac:dyDescent="0.25">
      <c r="A149" s="25" t="s">
        <v>112</v>
      </c>
      <c r="B149" s="526"/>
      <c r="C149" s="26" t="s">
        <v>144</v>
      </c>
    </row>
    <row r="150" spans="1:3" ht="18.75" x14ac:dyDescent="0.25">
      <c r="A150" s="25" t="s">
        <v>113</v>
      </c>
      <c r="B150" s="526"/>
      <c r="C150" s="26" t="s">
        <v>144</v>
      </c>
    </row>
    <row r="151" spans="1:3" ht="18.75" x14ac:dyDescent="0.25">
      <c r="A151" s="25" t="s">
        <v>747</v>
      </c>
      <c r="B151" s="526"/>
      <c r="C151" s="26" t="s">
        <v>144</v>
      </c>
    </row>
    <row r="152" spans="1:3" ht="18.75" x14ac:dyDescent="0.25">
      <c r="A152" s="25" t="s">
        <v>748</v>
      </c>
      <c r="B152" s="526"/>
      <c r="C152" s="26" t="s">
        <v>144</v>
      </c>
    </row>
    <row r="153" spans="1:3" ht="18.75" x14ac:dyDescent="0.25">
      <c r="A153" s="25" t="s">
        <v>749</v>
      </c>
      <c r="B153" s="526"/>
      <c r="C153" s="26" t="s">
        <v>144</v>
      </c>
    </row>
    <row r="154" spans="1:3" ht="18.75" x14ac:dyDescent="0.25">
      <c r="A154" s="25" t="s">
        <v>117</v>
      </c>
      <c r="B154" s="526"/>
      <c r="C154" s="26" t="s">
        <v>144</v>
      </c>
    </row>
    <row r="155" spans="1:3" ht="18.75" x14ac:dyDescent="0.25">
      <c r="A155" s="27" t="s">
        <v>118</v>
      </c>
      <c r="B155" s="527"/>
      <c r="C155" s="28" t="s">
        <v>139</v>
      </c>
    </row>
    <row r="156" spans="1:3" ht="37.5" x14ac:dyDescent="0.25">
      <c r="A156" s="12" t="s">
        <v>750</v>
      </c>
      <c r="B156" s="12" t="s">
        <v>751</v>
      </c>
      <c r="C156" s="12" t="s">
        <v>139</v>
      </c>
    </row>
    <row r="157" spans="1:3" ht="18.75" x14ac:dyDescent="0.25">
      <c r="A157" s="8" t="s">
        <v>752</v>
      </c>
      <c r="B157" s="8"/>
      <c r="C157" s="8"/>
    </row>
    <row r="158" spans="1:3" ht="18.75" x14ac:dyDescent="0.25">
      <c r="A158" s="8" t="s">
        <v>119</v>
      </c>
      <c r="B158" s="8"/>
      <c r="C158" s="8"/>
    </row>
    <row r="159" spans="1:3" ht="18.75" x14ac:dyDescent="0.25">
      <c r="A159" s="8" t="s">
        <v>753</v>
      </c>
      <c r="B159" s="8"/>
      <c r="C159" s="8"/>
    </row>
    <row r="160" spans="1:3" ht="18.75" x14ac:dyDescent="0.25">
      <c r="A160" s="8" t="s">
        <v>122</v>
      </c>
      <c r="B160" s="8"/>
      <c r="C160" s="8"/>
    </row>
    <row r="161" spans="1:3" ht="18.75" x14ac:dyDescent="0.25">
      <c r="A161" s="8" t="s">
        <v>734</v>
      </c>
      <c r="B161" s="8"/>
      <c r="C161" s="8"/>
    </row>
  </sheetData>
  <sheetProtection algorithmName="SHA-512" hashValue="EKzJp4HDRW3vr5t805xRxM5yNqlhDdG5AnKYLOUWadWA6wMzY5zi58tCkfHsig61LWBZrxgLYeYF9TjquvdtpQ==" saltValue="rnInq79j8zI0no96AbDnLw==" spinCount="100000" sheet="1" objects="1" scenarios="1"/>
  <mergeCells count="4">
    <mergeCell ref="B70:B78"/>
    <mergeCell ref="B139:B155"/>
    <mergeCell ref="C104:C115"/>
    <mergeCell ref="B124:B127"/>
  </mergeCells>
  <hyperlinks>
    <hyperlink ref="C125" r:id="rId1" xr:uid="{93F6C543-7FE7-47D1-AA2A-29D96281750A}"/>
  </hyperlinks>
  <pageMargins left="0.7" right="0.7" top="0.75" bottom="0.75" header="0.3" footer="0.3"/>
  <pageSetup paperSize="9"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189B999-1845-4FDA-963E-F051A1DAABB4}">
          <x14:formula1>
            <xm:f>List!$B$2:$B$5</xm:f>
          </x14:formula1>
          <xm:sqref>C68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AD878-89A3-4047-9E63-A8C5DEF12AB4}">
  <dimension ref="A1:G234"/>
  <sheetViews>
    <sheetView topLeftCell="A127" workbookViewId="0">
      <selection activeCell="E28" sqref="E28"/>
    </sheetView>
  </sheetViews>
  <sheetFormatPr defaultColWidth="8.85546875" defaultRowHeight="15" x14ac:dyDescent="0.25"/>
  <cols>
    <col min="1" max="1" width="19.28515625" bestFit="1" customWidth="1"/>
    <col min="2" max="2" width="40.140625" bestFit="1" customWidth="1"/>
    <col min="3" max="3" width="29.140625" bestFit="1" customWidth="1"/>
    <col min="4" max="4" width="10.85546875" bestFit="1" customWidth="1"/>
    <col min="5" max="5" width="42" bestFit="1" customWidth="1"/>
    <col min="6" max="6" width="51.140625" bestFit="1" customWidth="1"/>
    <col min="7" max="7" width="34.140625" bestFit="1" customWidth="1"/>
  </cols>
  <sheetData>
    <row r="1" spans="1:7" x14ac:dyDescent="0.25">
      <c r="A1" t="s">
        <v>754</v>
      </c>
      <c r="B1" t="s">
        <v>755</v>
      </c>
      <c r="C1" t="s">
        <v>756</v>
      </c>
      <c r="D1" t="s">
        <v>757</v>
      </c>
      <c r="E1" t="s">
        <v>633</v>
      </c>
      <c r="F1" t="s">
        <v>758</v>
      </c>
      <c r="G1" t="s">
        <v>759</v>
      </c>
    </row>
    <row r="2" spans="1:7" x14ac:dyDescent="0.25">
      <c r="A2" t="s">
        <v>760</v>
      </c>
      <c r="B2" t="s">
        <v>761</v>
      </c>
      <c r="C2" t="s">
        <v>762</v>
      </c>
    </row>
    <row r="3" spans="1:7" x14ac:dyDescent="0.25">
      <c r="A3" t="s">
        <v>763</v>
      </c>
      <c r="B3" t="s">
        <v>761</v>
      </c>
      <c r="C3" t="s">
        <v>762</v>
      </c>
    </row>
    <row r="4" spans="1:7" x14ac:dyDescent="0.25">
      <c r="A4" t="s">
        <v>764</v>
      </c>
      <c r="B4" t="s">
        <v>765</v>
      </c>
      <c r="C4" t="s">
        <v>766</v>
      </c>
    </row>
    <row r="5" spans="1:7" x14ac:dyDescent="0.25">
      <c r="A5" t="s">
        <v>767</v>
      </c>
      <c r="B5" t="s">
        <v>768</v>
      </c>
      <c r="C5" t="s">
        <v>766</v>
      </c>
    </row>
    <row r="6" spans="1:7" x14ac:dyDescent="0.25">
      <c r="A6" t="s">
        <v>769</v>
      </c>
      <c r="B6" t="s">
        <v>769</v>
      </c>
      <c r="C6" t="s">
        <v>770</v>
      </c>
      <c r="E6" t="s">
        <v>769</v>
      </c>
      <c r="F6" t="s">
        <v>394</v>
      </c>
      <c r="G6" t="s">
        <v>771</v>
      </c>
    </row>
    <row r="7" spans="1:7" x14ac:dyDescent="0.25">
      <c r="A7" t="s">
        <v>772</v>
      </c>
      <c r="B7" t="s">
        <v>773</v>
      </c>
      <c r="C7" t="s">
        <v>766</v>
      </c>
      <c r="F7" t="s">
        <v>774</v>
      </c>
      <c r="G7" t="s">
        <v>775</v>
      </c>
    </row>
    <row r="8" spans="1:7" x14ac:dyDescent="0.25">
      <c r="A8" t="s">
        <v>776</v>
      </c>
      <c r="B8" t="s">
        <v>777</v>
      </c>
      <c r="C8" t="s">
        <v>778</v>
      </c>
      <c r="D8">
        <v>1</v>
      </c>
      <c r="E8" t="s">
        <v>777</v>
      </c>
    </row>
    <row r="9" spans="1:7" x14ac:dyDescent="0.25">
      <c r="A9" t="s">
        <v>779</v>
      </c>
      <c r="B9" t="s">
        <v>780</v>
      </c>
      <c r="C9" t="s">
        <v>781</v>
      </c>
    </row>
    <row r="10" spans="1:7" x14ac:dyDescent="0.25">
      <c r="A10" t="s">
        <v>782</v>
      </c>
      <c r="B10" t="s">
        <v>783</v>
      </c>
      <c r="C10" t="s">
        <v>784</v>
      </c>
      <c r="D10">
        <v>15</v>
      </c>
    </row>
    <row r="11" spans="1:7" x14ac:dyDescent="0.25">
      <c r="A11" t="s">
        <v>785</v>
      </c>
      <c r="B11" t="s">
        <v>783</v>
      </c>
      <c r="C11" t="s">
        <v>784</v>
      </c>
      <c r="D11">
        <v>20</v>
      </c>
    </row>
    <row r="12" spans="1:7" x14ac:dyDescent="0.25">
      <c r="A12" t="s">
        <v>786</v>
      </c>
      <c r="B12" t="s">
        <v>783</v>
      </c>
      <c r="C12" t="s">
        <v>784</v>
      </c>
      <c r="D12">
        <v>10</v>
      </c>
    </row>
    <row r="13" spans="1:7" x14ac:dyDescent="0.25">
      <c r="A13" t="s">
        <v>787</v>
      </c>
      <c r="B13" t="s">
        <v>783</v>
      </c>
      <c r="C13" t="s">
        <v>784</v>
      </c>
    </row>
    <row r="14" spans="1:7" x14ac:dyDescent="0.25">
      <c r="A14" t="s">
        <v>788</v>
      </c>
      <c r="B14" t="s">
        <v>789</v>
      </c>
      <c r="C14" t="s">
        <v>778</v>
      </c>
      <c r="D14">
        <v>1</v>
      </c>
    </row>
    <row r="15" spans="1:7" x14ac:dyDescent="0.25">
      <c r="A15" t="s">
        <v>790</v>
      </c>
      <c r="B15" t="s">
        <v>789</v>
      </c>
      <c r="C15" t="s">
        <v>778</v>
      </c>
      <c r="D15">
        <v>1</v>
      </c>
    </row>
    <row r="16" spans="1:7" x14ac:dyDescent="0.25">
      <c r="A16" t="s">
        <v>791</v>
      </c>
      <c r="B16" t="s">
        <v>789</v>
      </c>
      <c r="C16" t="s">
        <v>778</v>
      </c>
      <c r="D16">
        <v>1</v>
      </c>
    </row>
    <row r="17" spans="1:7" x14ac:dyDescent="0.25">
      <c r="A17" t="s">
        <v>792</v>
      </c>
      <c r="B17" t="s">
        <v>793</v>
      </c>
      <c r="C17" t="s">
        <v>778</v>
      </c>
      <c r="D17">
        <v>1</v>
      </c>
    </row>
    <row r="18" spans="1:7" x14ac:dyDescent="0.25">
      <c r="A18" t="s">
        <v>794</v>
      </c>
      <c r="B18" t="s">
        <v>795</v>
      </c>
      <c r="C18" t="s">
        <v>778</v>
      </c>
      <c r="D18">
        <v>1</v>
      </c>
    </row>
    <row r="19" spans="1:7" x14ac:dyDescent="0.25">
      <c r="A19" t="s">
        <v>796</v>
      </c>
      <c r="B19" t="s">
        <v>793</v>
      </c>
      <c r="C19" t="s">
        <v>778</v>
      </c>
      <c r="D19">
        <v>1</v>
      </c>
    </row>
    <row r="20" spans="1:7" x14ac:dyDescent="0.25">
      <c r="A20" t="s">
        <v>797</v>
      </c>
      <c r="B20" t="s">
        <v>798</v>
      </c>
      <c r="C20" t="s">
        <v>778</v>
      </c>
      <c r="D20">
        <v>1</v>
      </c>
    </row>
    <row r="21" spans="1:7" x14ac:dyDescent="0.25">
      <c r="A21" t="s">
        <v>799</v>
      </c>
      <c r="B21" t="s">
        <v>800</v>
      </c>
      <c r="C21" t="s">
        <v>778</v>
      </c>
      <c r="D21">
        <v>1</v>
      </c>
    </row>
    <row r="22" spans="1:7" x14ac:dyDescent="0.25">
      <c r="A22" t="s">
        <v>801</v>
      </c>
      <c r="B22" t="s">
        <v>802</v>
      </c>
      <c r="C22" t="s">
        <v>803</v>
      </c>
      <c r="D22">
        <v>40</v>
      </c>
    </row>
    <row r="23" spans="1:7" x14ac:dyDescent="0.25">
      <c r="A23" t="s">
        <v>804</v>
      </c>
      <c r="B23" t="s">
        <v>805</v>
      </c>
      <c r="C23" t="s">
        <v>770</v>
      </c>
      <c r="D23">
        <v>24</v>
      </c>
      <c r="E23" t="s">
        <v>805</v>
      </c>
    </row>
    <row r="24" spans="1:7" x14ac:dyDescent="0.25">
      <c r="A24" t="s">
        <v>806</v>
      </c>
      <c r="B24" t="s">
        <v>805</v>
      </c>
      <c r="C24" t="s">
        <v>770</v>
      </c>
      <c r="D24">
        <v>24</v>
      </c>
      <c r="E24" t="s">
        <v>805</v>
      </c>
    </row>
    <row r="25" spans="1:7" x14ac:dyDescent="0.25">
      <c r="A25" t="s">
        <v>807</v>
      </c>
      <c r="B25" t="s">
        <v>808</v>
      </c>
      <c r="C25" t="s">
        <v>770</v>
      </c>
      <c r="D25">
        <v>20</v>
      </c>
      <c r="E25" t="s">
        <v>808</v>
      </c>
    </row>
    <row r="26" spans="1:7" x14ac:dyDescent="0.25">
      <c r="A26" t="s">
        <v>809</v>
      </c>
      <c r="B26" t="s">
        <v>810</v>
      </c>
      <c r="C26" t="s">
        <v>770</v>
      </c>
      <c r="D26">
        <v>98</v>
      </c>
      <c r="E26" t="s">
        <v>810</v>
      </c>
      <c r="F26" t="s">
        <v>811</v>
      </c>
      <c r="G26" t="s">
        <v>812</v>
      </c>
    </row>
    <row r="27" spans="1:7" x14ac:dyDescent="0.25">
      <c r="A27" t="s">
        <v>813</v>
      </c>
      <c r="B27" t="s">
        <v>810</v>
      </c>
      <c r="C27" t="s">
        <v>770</v>
      </c>
      <c r="D27">
        <v>133</v>
      </c>
      <c r="E27" t="s">
        <v>810</v>
      </c>
      <c r="F27" t="s">
        <v>814</v>
      </c>
      <c r="G27" t="s">
        <v>815</v>
      </c>
    </row>
    <row r="28" spans="1:7" x14ac:dyDescent="0.25">
      <c r="A28" t="s">
        <v>419</v>
      </c>
      <c r="B28" t="s">
        <v>816</v>
      </c>
      <c r="C28" t="s">
        <v>766</v>
      </c>
    </row>
    <row r="29" spans="1:7" x14ac:dyDescent="0.25">
      <c r="A29" t="s">
        <v>817</v>
      </c>
      <c r="B29" t="s">
        <v>818</v>
      </c>
      <c r="C29" t="s">
        <v>819</v>
      </c>
      <c r="D29">
        <v>50</v>
      </c>
      <c r="E29" t="s">
        <v>820</v>
      </c>
    </row>
    <row r="30" spans="1:7" x14ac:dyDescent="0.25">
      <c r="A30" t="s">
        <v>821</v>
      </c>
      <c r="B30" t="s">
        <v>818</v>
      </c>
      <c r="C30" t="s">
        <v>819</v>
      </c>
      <c r="D30">
        <v>40</v>
      </c>
      <c r="E30" t="s">
        <v>820</v>
      </c>
    </row>
    <row r="31" spans="1:7" x14ac:dyDescent="0.25">
      <c r="A31" t="s">
        <v>822</v>
      </c>
      <c r="B31" t="s">
        <v>818</v>
      </c>
      <c r="C31" t="s">
        <v>819</v>
      </c>
      <c r="D31">
        <v>40</v>
      </c>
      <c r="E31" t="s">
        <v>820</v>
      </c>
    </row>
    <row r="32" spans="1:7" x14ac:dyDescent="0.25">
      <c r="A32" t="s">
        <v>823</v>
      </c>
      <c r="B32" t="s">
        <v>818</v>
      </c>
      <c r="C32" t="s">
        <v>819</v>
      </c>
      <c r="D32">
        <v>40</v>
      </c>
      <c r="E32" t="s">
        <v>820</v>
      </c>
    </row>
    <row r="33" spans="1:5" x14ac:dyDescent="0.25">
      <c r="A33" t="s">
        <v>824</v>
      </c>
      <c r="B33" t="s">
        <v>818</v>
      </c>
      <c r="C33" t="s">
        <v>819</v>
      </c>
      <c r="D33">
        <v>40</v>
      </c>
      <c r="E33" t="s">
        <v>820</v>
      </c>
    </row>
    <row r="34" spans="1:5" x14ac:dyDescent="0.25">
      <c r="A34" t="s">
        <v>825</v>
      </c>
      <c r="B34" t="s">
        <v>818</v>
      </c>
      <c r="C34" t="s">
        <v>819</v>
      </c>
      <c r="D34">
        <v>50</v>
      </c>
      <c r="E34" t="s">
        <v>820</v>
      </c>
    </row>
    <row r="35" spans="1:5" x14ac:dyDescent="0.25">
      <c r="A35" t="s">
        <v>826</v>
      </c>
      <c r="B35" t="s">
        <v>818</v>
      </c>
      <c r="C35" t="s">
        <v>819</v>
      </c>
      <c r="D35">
        <v>40</v>
      </c>
      <c r="E35" t="s">
        <v>820</v>
      </c>
    </row>
    <row r="36" spans="1:5" x14ac:dyDescent="0.25">
      <c r="A36" t="s">
        <v>827</v>
      </c>
      <c r="B36" t="s">
        <v>818</v>
      </c>
      <c r="C36" t="s">
        <v>819</v>
      </c>
      <c r="D36">
        <v>40</v>
      </c>
      <c r="E36" t="s">
        <v>820</v>
      </c>
    </row>
    <row r="37" spans="1:5" x14ac:dyDescent="0.25">
      <c r="A37" t="s">
        <v>828</v>
      </c>
      <c r="B37" t="s">
        <v>818</v>
      </c>
      <c r="C37" t="s">
        <v>819</v>
      </c>
      <c r="D37">
        <v>40</v>
      </c>
      <c r="E37" t="s">
        <v>820</v>
      </c>
    </row>
    <row r="38" spans="1:5" x14ac:dyDescent="0.25">
      <c r="A38" t="s">
        <v>829</v>
      </c>
      <c r="B38" t="s">
        <v>818</v>
      </c>
      <c r="C38" t="s">
        <v>819</v>
      </c>
      <c r="D38">
        <v>50</v>
      </c>
      <c r="E38" t="s">
        <v>820</v>
      </c>
    </row>
    <row r="39" spans="1:5" x14ac:dyDescent="0.25">
      <c r="A39" t="s">
        <v>830</v>
      </c>
      <c r="B39" t="s">
        <v>818</v>
      </c>
      <c r="C39" t="s">
        <v>770</v>
      </c>
      <c r="D39">
        <v>40</v>
      </c>
      <c r="E39" t="s">
        <v>831</v>
      </c>
    </row>
    <row r="40" spans="1:5" x14ac:dyDescent="0.25">
      <c r="A40" t="s">
        <v>830</v>
      </c>
      <c r="B40" t="s">
        <v>818</v>
      </c>
      <c r="C40" t="s">
        <v>832</v>
      </c>
      <c r="D40">
        <v>40</v>
      </c>
      <c r="E40" t="s">
        <v>831</v>
      </c>
    </row>
    <row r="41" spans="1:5" x14ac:dyDescent="0.25">
      <c r="A41" t="s">
        <v>269</v>
      </c>
      <c r="B41" t="s">
        <v>818</v>
      </c>
      <c r="C41" t="s">
        <v>832</v>
      </c>
    </row>
    <row r="42" spans="1:5" x14ac:dyDescent="0.25">
      <c r="A42" t="s">
        <v>833</v>
      </c>
      <c r="B42" t="s">
        <v>818</v>
      </c>
      <c r="C42" t="s">
        <v>819</v>
      </c>
    </row>
    <row r="43" spans="1:5" x14ac:dyDescent="0.25">
      <c r="A43" t="s">
        <v>833</v>
      </c>
      <c r="B43" t="s">
        <v>818</v>
      </c>
      <c r="C43" t="s">
        <v>770</v>
      </c>
    </row>
    <row r="44" spans="1:5" x14ac:dyDescent="0.25">
      <c r="A44" t="s">
        <v>610</v>
      </c>
      <c r="B44" t="s">
        <v>816</v>
      </c>
      <c r="C44" t="s">
        <v>770</v>
      </c>
    </row>
    <row r="45" spans="1:5" x14ac:dyDescent="0.25">
      <c r="A45" t="s">
        <v>573</v>
      </c>
      <c r="B45" t="s">
        <v>816</v>
      </c>
      <c r="C45" t="s">
        <v>770</v>
      </c>
    </row>
    <row r="46" spans="1:5" x14ac:dyDescent="0.25">
      <c r="A46" t="s">
        <v>834</v>
      </c>
      <c r="B46" t="s">
        <v>805</v>
      </c>
      <c r="C46" t="s">
        <v>770</v>
      </c>
      <c r="D46">
        <v>30</v>
      </c>
      <c r="E46" t="s">
        <v>805</v>
      </c>
    </row>
    <row r="47" spans="1:5" x14ac:dyDescent="0.25">
      <c r="A47" t="s">
        <v>835</v>
      </c>
      <c r="B47" t="s">
        <v>818</v>
      </c>
      <c r="C47" t="s">
        <v>819</v>
      </c>
      <c r="D47">
        <v>28</v>
      </c>
      <c r="E47" t="s">
        <v>805</v>
      </c>
    </row>
    <row r="48" spans="1:5" x14ac:dyDescent="0.25">
      <c r="A48" t="s">
        <v>836</v>
      </c>
      <c r="B48" t="s">
        <v>805</v>
      </c>
      <c r="C48" t="s">
        <v>770</v>
      </c>
      <c r="D48">
        <v>23</v>
      </c>
      <c r="E48" t="s">
        <v>805</v>
      </c>
    </row>
    <row r="49" spans="1:5" x14ac:dyDescent="0.25">
      <c r="A49" t="s">
        <v>837</v>
      </c>
      <c r="B49" t="s">
        <v>838</v>
      </c>
      <c r="C49" t="s">
        <v>819</v>
      </c>
      <c r="D49">
        <v>43</v>
      </c>
      <c r="E49" t="s">
        <v>839</v>
      </c>
    </row>
    <row r="50" spans="1:5" x14ac:dyDescent="0.25">
      <c r="A50" t="s">
        <v>840</v>
      </c>
      <c r="B50" t="s">
        <v>838</v>
      </c>
      <c r="C50" t="s">
        <v>841</v>
      </c>
      <c r="D50">
        <v>43</v>
      </c>
      <c r="E50" t="s">
        <v>842</v>
      </c>
    </row>
    <row r="51" spans="1:5" x14ac:dyDescent="0.25">
      <c r="A51" t="s">
        <v>843</v>
      </c>
      <c r="B51" t="s">
        <v>844</v>
      </c>
      <c r="C51" t="s">
        <v>845</v>
      </c>
    </row>
    <row r="52" spans="1:5" x14ac:dyDescent="0.25">
      <c r="A52" t="s">
        <v>846</v>
      </c>
      <c r="B52" t="s">
        <v>838</v>
      </c>
      <c r="C52" t="s">
        <v>847</v>
      </c>
      <c r="D52">
        <v>40</v>
      </c>
      <c r="E52" t="s">
        <v>838</v>
      </c>
    </row>
    <row r="53" spans="1:5" x14ac:dyDescent="0.25">
      <c r="A53" t="s">
        <v>848</v>
      </c>
      <c r="B53" t="s">
        <v>849</v>
      </c>
      <c r="C53" t="s">
        <v>766</v>
      </c>
    </row>
    <row r="54" spans="1:5" x14ac:dyDescent="0.25">
      <c r="A54" t="s">
        <v>850</v>
      </c>
      <c r="B54" t="s">
        <v>838</v>
      </c>
      <c r="C54" t="s">
        <v>819</v>
      </c>
      <c r="D54">
        <v>42</v>
      </c>
      <c r="E54" t="s">
        <v>838</v>
      </c>
    </row>
    <row r="55" spans="1:5" x14ac:dyDescent="0.25">
      <c r="A55" t="s">
        <v>851</v>
      </c>
      <c r="B55" t="s">
        <v>818</v>
      </c>
      <c r="C55" t="s">
        <v>819</v>
      </c>
      <c r="D55">
        <v>60</v>
      </c>
      <c r="E55" t="s">
        <v>820</v>
      </c>
    </row>
    <row r="56" spans="1:5" x14ac:dyDescent="0.25">
      <c r="A56" t="s">
        <v>852</v>
      </c>
      <c r="B56" t="s">
        <v>853</v>
      </c>
      <c r="C56" t="s">
        <v>819</v>
      </c>
    </row>
    <row r="57" spans="1:5" x14ac:dyDescent="0.25">
      <c r="A57" t="s">
        <v>854</v>
      </c>
      <c r="B57" t="s">
        <v>853</v>
      </c>
      <c r="C57" t="s">
        <v>819</v>
      </c>
    </row>
    <row r="58" spans="1:5" x14ac:dyDescent="0.25">
      <c r="A58" t="s">
        <v>855</v>
      </c>
      <c r="B58" t="s">
        <v>856</v>
      </c>
      <c r="C58" t="s">
        <v>770</v>
      </c>
      <c r="D58">
        <v>80</v>
      </c>
      <c r="E58" t="s">
        <v>856</v>
      </c>
    </row>
    <row r="59" spans="1:5" x14ac:dyDescent="0.25">
      <c r="A59" t="s">
        <v>857</v>
      </c>
      <c r="B59" t="s">
        <v>856</v>
      </c>
      <c r="C59" t="s">
        <v>770</v>
      </c>
      <c r="D59">
        <v>80</v>
      </c>
      <c r="E59" t="s">
        <v>856</v>
      </c>
    </row>
    <row r="60" spans="1:5" x14ac:dyDescent="0.25">
      <c r="A60" t="s">
        <v>858</v>
      </c>
      <c r="B60" t="s">
        <v>859</v>
      </c>
      <c r="C60" t="s">
        <v>858</v>
      </c>
    </row>
    <row r="61" spans="1:5" x14ac:dyDescent="0.25">
      <c r="A61" t="s">
        <v>860</v>
      </c>
      <c r="B61" t="s">
        <v>861</v>
      </c>
      <c r="C61" t="s">
        <v>766</v>
      </c>
    </row>
    <row r="62" spans="1:5" x14ac:dyDescent="0.25">
      <c r="A62" t="s">
        <v>862</v>
      </c>
      <c r="B62" t="s">
        <v>818</v>
      </c>
      <c r="C62" t="s">
        <v>819</v>
      </c>
      <c r="D62">
        <v>40</v>
      </c>
      <c r="E62" t="s">
        <v>820</v>
      </c>
    </row>
    <row r="63" spans="1:5" x14ac:dyDescent="0.25">
      <c r="A63" t="s">
        <v>863</v>
      </c>
      <c r="B63" t="s">
        <v>818</v>
      </c>
      <c r="C63" t="s">
        <v>819</v>
      </c>
      <c r="D63">
        <v>40</v>
      </c>
      <c r="E63" t="s">
        <v>820</v>
      </c>
    </row>
    <row r="64" spans="1:5" x14ac:dyDescent="0.25">
      <c r="A64" t="s">
        <v>864</v>
      </c>
      <c r="B64" t="s">
        <v>818</v>
      </c>
      <c r="C64" t="s">
        <v>819</v>
      </c>
      <c r="D64">
        <v>40</v>
      </c>
      <c r="E64" t="s">
        <v>820</v>
      </c>
    </row>
    <row r="65" spans="1:5" x14ac:dyDescent="0.25">
      <c r="A65" t="s">
        <v>865</v>
      </c>
      <c r="B65" t="s">
        <v>818</v>
      </c>
      <c r="C65" t="s">
        <v>819</v>
      </c>
      <c r="D65">
        <v>40</v>
      </c>
      <c r="E65" t="s">
        <v>820</v>
      </c>
    </row>
    <row r="66" spans="1:5" x14ac:dyDescent="0.25">
      <c r="A66" t="s">
        <v>866</v>
      </c>
      <c r="B66" t="s">
        <v>818</v>
      </c>
      <c r="C66" t="s">
        <v>819</v>
      </c>
      <c r="D66">
        <v>40</v>
      </c>
      <c r="E66" t="s">
        <v>820</v>
      </c>
    </row>
    <row r="67" spans="1:5" x14ac:dyDescent="0.25">
      <c r="A67" t="s">
        <v>867</v>
      </c>
      <c r="B67" t="s">
        <v>818</v>
      </c>
      <c r="C67" t="s">
        <v>819</v>
      </c>
      <c r="D67">
        <v>50</v>
      </c>
      <c r="E67" t="s">
        <v>820</v>
      </c>
    </row>
    <row r="68" spans="1:5" x14ac:dyDescent="0.25">
      <c r="A68" t="s">
        <v>868</v>
      </c>
      <c r="B68" t="s">
        <v>818</v>
      </c>
      <c r="C68" t="s">
        <v>819</v>
      </c>
      <c r="D68">
        <v>40</v>
      </c>
      <c r="E68" t="s">
        <v>820</v>
      </c>
    </row>
    <row r="69" spans="1:5" x14ac:dyDescent="0.25">
      <c r="A69" t="s">
        <v>868</v>
      </c>
      <c r="B69" t="s">
        <v>818</v>
      </c>
      <c r="C69" t="s">
        <v>770</v>
      </c>
      <c r="D69">
        <v>40</v>
      </c>
      <c r="E69" t="s">
        <v>820</v>
      </c>
    </row>
    <row r="70" spans="1:5" x14ac:dyDescent="0.25">
      <c r="A70" t="s">
        <v>869</v>
      </c>
      <c r="B70" t="s">
        <v>818</v>
      </c>
      <c r="C70" t="s">
        <v>819</v>
      </c>
      <c r="D70">
        <v>40</v>
      </c>
      <c r="E70" t="s">
        <v>820</v>
      </c>
    </row>
    <row r="71" spans="1:5" x14ac:dyDescent="0.25">
      <c r="A71" t="s">
        <v>869</v>
      </c>
      <c r="B71" t="s">
        <v>818</v>
      </c>
      <c r="C71" t="s">
        <v>770</v>
      </c>
      <c r="D71">
        <v>40</v>
      </c>
      <c r="E71" t="s">
        <v>820</v>
      </c>
    </row>
    <row r="72" spans="1:5" x14ac:dyDescent="0.25">
      <c r="A72" t="s">
        <v>870</v>
      </c>
      <c r="B72" t="s">
        <v>818</v>
      </c>
      <c r="C72" t="s">
        <v>770</v>
      </c>
      <c r="D72">
        <v>40</v>
      </c>
      <c r="E72" t="s">
        <v>820</v>
      </c>
    </row>
    <row r="73" spans="1:5" x14ac:dyDescent="0.25">
      <c r="A73" t="s">
        <v>871</v>
      </c>
      <c r="B73" t="s">
        <v>859</v>
      </c>
      <c r="C73" t="s">
        <v>770</v>
      </c>
    </row>
    <row r="74" spans="1:5" x14ac:dyDescent="0.25">
      <c r="A74" t="s">
        <v>872</v>
      </c>
      <c r="B74" t="s">
        <v>818</v>
      </c>
      <c r="C74" t="s">
        <v>819</v>
      </c>
      <c r="D74">
        <v>40</v>
      </c>
      <c r="E74" t="s">
        <v>820</v>
      </c>
    </row>
    <row r="75" spans="1:5" x14ac:dyDescent="0.25">
      <c r="A75" t="s">
        <v>872</v>
      </c>
      <c r="B75" t="s">
        <v>818</v>
      </c>
      <c r="C75" t="s">
        <v>770</v>
      </c>
      <c r="D75">
        <v>40</v>
      </c>
      <c r="E75" t="s">
        <v>820</v>
      </c>
    </row>
    <row r="76" spans="1:5" x14ac:dyDescent="0.25">
      <c r="A76" t="s">
        <v>549</v>
      </c>
      <c r="B76" t="s">
        <v>816</v>
      </c>
      <c r="C76" t="s">
        <v>770</v>
      </c>
      <c r="D76">
        <v>60</v>
      </c>
      <c r="E76" t="s">
        <v>820</v>
      </c>
    </row>
    <row r="77" spans="1:5" x14ac:dyDescent="0.25">
      <c r="A77" t="s">
        <v>873</v>
      </c>
      <c r="B77" t="s">
        <v>816</v>
      </c>
      <c r="C77" t="s">
        <v>770</v>
      </c>
      <c r="D77">
        <v>40</v>
      </c>
      <c r="E77" t="s">
        <v>820</v>
      </c>
    </row>
    <row r="78" spans="1:5" x14ac:dyDescent="0.25">
      <c r="A78" t="s">
        <v>431</v>
      </c>
      <c r="B78" t="s">
        <v>816</v>
      </c>
      <c r="C78" t="s">
        <v>770</v>
      </c>
      <c r="D78">
        <v>40</v>
      </c>
      <c r="E78" t="s">
        <v>820</v>
      </c>
    </row>
    <row r="79" spans="1:5" x14ac:dyDescent="0.25">
      <c r="A79" t="s">
        <v>874</v>
      </c>
      <c r="B79" t="s">
        <v>816</v>
      </c>
      <c r="C79" t="s">
        <v>770</v>
      </c>
      <c r="D79">
        <v>20</v>
      </c>
      <c r="E79" t="s">
        <v>875</v>
      </c>
    </row>
    <row r="80" spans="1:5" x14ac:dyDescent="0.25">
      <c r="A80" t="s">
        <v>531</v>
      </c>
      <c r="B80" t="s">
        <v>816</v>
      </c>
      <c r="C80" t="s">
        <v>770</v>
      </c>
      <c r="D80">
        <v>40</v>
      </c>
      <c r="E80" t="s">
        <v>820</v>
      </c>
    </row>
    <row r="81" spans="1:5" x14ac:dyDescent="0.25">
      <c r="A81" t="s">
        <v>876</v>
      </c>
      <c r="B81" t="s">
        <v>816</v>
      </c>
      <c r="C81" t="s">
        <v>770</v>
      </c>
      <c r="D81">
        <v>20</v>
      </c>
      <c r="E81" t="s">
        <v>875</v>
      </c>
    </row>
    <row r="82" spans="1:5" x14ac:dyDescent="0.25">
      <c r="A82" t="s">
        <v>317</v>
      </c>
      <c r="B82" t="s">
        <v>816</v>
      </c>
      <c r="C82" t="s">
        <v>770</v>
      </c>
      <c r="D82">
        <v>40</v>
      </c>
      <c r="E82" t="s">
        <v>820</v>
      </c>
    </row>
    <row r="83" spans="1:5" x14ac:dyDescent="0.25">
      <c r="A83" t="s">
        <v>877</v>
      </c>
      <c r="B83" t="s">
        <v>816</v>
      </c>
      <c r="C83" t="s">
        <v>770</v>
      </c>
      <c r="D83">
        <v>24</v>
      </c>
      <c r="E83" t="s">
        <v>875</v>
      </c>
    </row>
    <row r="84" spans="1:5" x14ac:dyDescent="0.25">
      <c r="A84" t="s">
        <v>878</v>
      </c>
      <c r="B84" t="s">
        <v>816</v>
      </c>
      <c r="C84" t="s">
        <v>770</v>
      </c>
      <c r="D84">
        <v>21</v>
      </c>
      <c r="E84" t="s">
        <v>875</v>
      </c>
    </row>
    <row r="85" spans="1:5" x14ac:dyDescent="0.25">
      <c r="A85" t="s">
        <v>879</v>
      </c>
      <c r="B85" t="s">
        <v>859</v>
      </c>
      <c r="C85" t="s">
        <v>880</v>
      </c>
      <c r="D85">
        <v>1</v>
      </c>
      <c r="E85" t="s">
        <v>881</v>
      </c>
    </row>
    <row r="86" spans="1:5" x14ac:dyDescent="0.25">
      <c r="A86" t="s">
        <v>882</v>
      </c>
      <c r="B86" t="s">
        <v>859</v>
      </c>
      <c r="C86" t="s">
        <v>880</v>
      </c>
      <c r="D86">
        <v>1</v>
      </c>
      <c r="E86" t="s">
        <v>881</v>
      </c>
    </row>
    <row r="87" spans="1:5" x14ac:dyDescent="0.25">
      <c r="A87" t="s">
        <v>358</v>
      </c>
      <c r="B87" t="s">
        <v>816</v>
      </c>
      <c r="C87" t="s">
        <v>770</v>
      </c>
      <c r="D87">
        <v>60</v>
      </c>
      <c r="E87" t="s">
        <v>820</v>
      </c>
    </row>
    <row r="88" spans="1:5" x14ac:dyDescent="0.25">
      <c r="A88" t="s">
        <v>568</v>
      </c>
      <c r="B88" t="s">
        <v>816</v>
      </c>
      <c r="C88" t="s">
        <v>770</v>
      </c>
      <c r="D88">
        <v>40</v>
      </c>
      <c r="E88" t="s">
        <v>820</v>
      </c>
    </row>
    <row r="89" spans="1:5" x14ac:dyDescent="0.25">
      <c r="A89" t="s">
        <v>883</v>
      </c>
      <c r="B89" t="s">
        <v>816</v>
      </c>
      <c r="C89" t="s">
        <v>770</v>
      </c>
      <c r="D89">
        <v>40</v>
      </c>
      <c r="E89" t="s">
        <v>820</v>
      </c>
    </row>
    <row r="90" spans="1:5" x14ac:dyDescent="0.25">
      <c r="A90" t="s">
        <v>884</v>
      </c>
      <c r="B90" t="s">
        <v>816</v>
      </c>
      <c r="C90" t="s">
        <v>770</v>
      </c>
      <c r="D90">
        <v>24</v>
      </c>
      <c r="E90" t="s">
        <v>875</v>
      </c>
    </row>
    <row r="91" spans="1:5" x14ac:dyDescent="0.25">
      <c r="A91" t="s">
        <v>885</v>
      </c>
      <c r="B91" t="s">
        <v>816</v>
      </c>
      <c r="C91" t="s">
        <v>770</v>
      </c>
      <c r="D91">
        <v>40</v>
      </c>
      <c r="E91" t="s">
        <v>820</v>
      </c>
    </row>
    <row r="92" spans="1:5" x14ac:dyDescent="0.25">
      <c r="A92" t="s">
        <v>886</v>
      </c>
      <c r="B92" t="s">
        <v>816</v>
      </c>
      <c r="C92" t="s">
        <v>770</v>
      </c>
      <c r="D92">
        <v>22</v>
      </c>
      <c r="E92" t="s">
        <v>875</v>
      </c>
    </row>
    <row r="93" spans="1:5" x14ac:dyDescent="0.25">
      <c r="A93" t="s">
        <v>887</v>
      </c>
      <c r="B93" t="s">
        <v>816</v>
      </c>
      <c r="C93" t="s">
        <v>770</v>
      </c>
      <c r="D93">
        <v>40</v>
      </c>
      <c r="E93" t="s">
        <v>820</v>
      </c>
    </row>
    <row r="94" spans="1:5" x14ac:dyDescent="0.25">
      <c r="A94" t="s">
        <v>888</v>
      </c>
      <c r="B94" t="s">
        <v>816</v>
      </c>
      <c r="C94" t="s">
        <v>770</v>
      </c>
      <c r="D94">
        <v>24</v>
      </c>
      <c r="E94" t="s">
        <v>875</v>
      </c>
    </row>
    <row r="95" spans="1:5" x14ac:dyDescent="0.25">
      <c r="A95" t="s">
        <v>889</v>
      </c>
      <c r="B95" t="s">
        <v>816</v>
      </c>
      <c r="C95" t="s">
        <v>770</v>
      </c>
      <c r="D95">
        <v>21</v>
      </c>
      <c r="E95" t="s">
        <v>875</v>
      </c>
    </row>
    <row r="96" spans="1:5" x14ac:dyDescent="0.25">
      <c r="A96" t="s">
        <v>246</v>
      </c>
      <c r="B96" t="s">
        <v>816</v>
      </c>
      <c r="C96" t="s">
        <v>770</v>
      </c>
      <c r="D96">
        <v>60</v>
      </c>
      <c r="E96" t="s">
        <v>820</v>
      </c>
    </row>
    <row r="97" spans="1:5" x14ac:dyDescent="0.25">
      <c r="A97" t="s">
        <v>890</v>
      </c>
      <c r="B97" t="s">
        <v>816</v>
      </c>
      <c r="C97" t="s">
        <v>770</v>
      </c>
      <c r="D97">
        <v>40</v>
      </c>
      <c r="E97" t="s">
        <v>820</v>
      </c>
    </row>
    <row r="98" spans="1:5" x14ac:dyDescent="0.25">
      <c r="A98" t="s">
        <v>891</v>
      </c>
      <c r="B98" t="s">
        <v>816</v>
      </c>
      <c r="C98" t="s">
        <v>770</v>
      </c>
      <c r="D98">
        <v>40</v>
      </c>
      <c r="E98" t="s">
        <v>820</v>
      </c>
    </row>
    <row r="99" spans="1:5" x14ac:dyDescent="0.25">
      <c r="A99" t="s">
        <v>892</v>
      </c>
      <c r="B99" t="s">
        <v>816</v>
      </c>
      <c r="C99" t="s">
        <v>770</v>
      </c>
      <c r="D99">
        <v>24</v>
      </c>
      <c r="E99" t="s">
        <v>875</v>
      </c>
    </row>
    <row r="100" spans="1:5" x14ac:dyDescent="0.25">
      <c r="A100" t="s">
        <v>893</v>
      </c>
      <c r="B100" t="s">
        <v>816</v>
      </c>
      <c r="C100" t="s">
        <v>770</v>
      </c>
      <c r="D100">
        <v>40</v>
      </c>
      <c r="E100" t="s">
        <v>820</v>
      </c>
    </row>
    <row r="101" spans="1:5" x14ac:dyDescent="0.25">
      <c r="A101" t="s">
        <v>287</v>
      </c>
      <c r="B101" t="s">
        <v>816</v>
      </c>
      <c r="C101" t="s">
        <v>770</v>
      </c>
      <c r="D101">
        <v>21</v>
      </c>
      <c r="E101" t="s">
        <v>875</v>
      </c>
    </row>
    <row r="102" spans="1:5" x14ac:dyDescent="0.25">
      <c r="A102" t="s">
        <v>894</v>
      </c>
      <c r="B102" t="s">
        <v>816</v>
      </c>
      <c r="C102" t="s">
        <v>770</v>
      </c>
      <c r="D102">
        <v>40</v>
      </c>
      <c r="E102" t="s">
        <v>820</v>
      </c>
    </row>
    <row r="103" spans="1:5" x14ac:dyDescent="0.25">
      <c r="A103" t="s">
        <v>895</v>
      </c>
      <c r="B103" t="s">
        <v>816</v>
      </c>
      <c r="C103" t="s">
        <v>770</v>
      </c>
      <c r="D103">
        <v>24</v>
      </c>
      <c r="E103" t="s">
        <v>875</v>
      </c>
    </row>
    <row r="104" spans="1:5" x14ac:dyDescent="0.25">
      <c r="A104" t="s">
        <v>896</v>
      </c>
      <c r="B104" t="s">
        <v>816</v>
      </c>
      <c r="C104" t="s">
        <v>770</v>
      </c>
      <c r="D104">
        <v>21</v>
      </c>
      <c r="E104" t="s">
        <v>875</v>
      </c>
    </row>
    <row r="105" spans="1:5" x14ac:dyDescent="0.25">
      <c r="A105" t="s">
        <v>897</v>
      </c>
      <c r="B105" t="s">
        <v>816</v>
      </c>
      <c r="C105" t="s">
        <v>770</v>
      </c>
      <c r="D105">
        <v>40</v>
      </c>
      <c r="E105" t="s">
        <v>820</v>
      </c>
    </row>
    <row r="106" spans="1:5" x14ac:dyDescent="0.25">
      <c r="A106" t="s">
        <v>898</v>
      </c>
      <c r="B106" t="s">
        <v>816</v>
      </c>
      <c r="C106" t="s">
        <v>770</v>
      </c>
      <c r="D106">
        <v>24</v>
      </c>
      <c r="E106" t="s">
        <v>875</v>
      </c>
    </row>
    <row r="107" spans="1:5" x14ac:dyDescent="0.25">
      <c r="A107" t="s">
        <v>145</v>
      </c>
      <c r="B107" t="s">
        <v>816</v>
      </c>
      <c r="C107" t="s">
        <v>770</v>
      </c>
      <c r="D107">
        <v>24</v>
      </c>
      <c r="E107" t="s">
        <v>875</v>
      </c>
    </row>
    <row r="108" spans="1:5" x14ac:dyDescent="0.25">
      <c r="A108" t="s">
        <v>899</v>
      </c>
      <c r="B108" t="s">
        <v>816</v>
      </c>
      <c r="C108" t="s">
        <v>770</v>
      </c>
      <c r="D108">
        <v>24</v>
      </c>
      <c r="E108" t="s">
        <v>875</v>
      </c>
    </row>
    <row r="109" spans="1:5" x14ac:dyDescent="0.25">
      <c r="A109" t="s">
        <v>900</v>
      </c>
      <c r="B109" t="s">
        <v>816</v>
      </c>
      <c r="C109" t="s">
        <v>770</v>
      </c>
      <c r="D109">
        <v>40</v>
      </c>
      <c r="E109" t="s">
        <v>820</v>
      </c>
    </row>
    <row r="110" spans="1:5" x14ac:dyDescent="0.25">
      <c r="A110" t="s">
        <v>901</v>
      </c>
      <c r="B110" t="s">
        <v>902</v>
      </c>
      <c r="C110" t="s">
        <v>903</v>
      </c>
      <c r="D110">
        <v>80</v>
      </c>
      <c r="E110" t="s">
        <v>904</v>
      </c>
    </row>
    <row r="111" spans="1:5" x14ac:dyDescent="0.25">
      <c r="A111" t="s">
        <v>172</v>
      </c>
      <c r="B111" t="s">
        <v>902</v>
      </c>
      <c r="C111" t="s">
        <v>903</v>
      </c>
      <c r="D111">
        <v>80</v>
      </c>
      <c r="E111" t="s">
        <v>904</v>
      </c>
    </row>
    <row r="112" spans="1:5" x14ac:dyDescent="0.25">
      <c r="A112" t="s">
        <v>905</v>
      </c>
      <c r="B112" t="s">
        <v>773</v>
      </c>
      <c r="C112" t="s">
        <v>766</v>
      </c>
    </row>
    <row r="113" spans="1:5" x14ac:dyDescent="0.25">
      <c r="A113" t="s">
        <v>205</v>
      </c>
      <c r="B113" t="s">
        <v>773</v>
      </c>
      <c r="C113" t="s">
        <v>766</v>
      </c>
    </row>
    <row r="114" spans="1:5" x14ac:dyDescent="0.25">
      <c r="A114" t="s">
        <v>906</v>
      </c>
      <c r="B114" t="s">
        <v>907</v>
      </c>
      <c r="C114" t="s">
        <v>643</v>
      </c>
      <c r="D114">
        <v>4</v>
      </c>
      <c r="E114" t="s">
        <v>908</v>
      </c>
    </row>
    <row r="115" spans="1:5" x14ac:dyDescent="0.25">
      <c r="A115" t="s">
        <v>909</v>
      </c>
      <c r="B115" t="s">
        <v>910</v>
      </c>
      <c r="C115" t="s">
        <v>766</v>
      </c>
    </row>
    <row r="116" spans="1:5" x14ac:dyDescent="0.25">
      <c r="A116" t="s">
        <v>911</v>
      </c>
      <c r="B116" t="s">
        <v>912</v>
      </c>
      <c r="C116" t="s">
        <v>766</v>
      </c>
    </row>
    <row r="117" spans="1:5" x14ac:dyDescent="0.25">
      <c r="A117" t="s">
        <v>913</v>
      </c>
      <c r="B117" t="s">
        <v>914</v>
      </c>
      <c r="C117" t="s">
        <v>766</v>
      </c>
    </row>
    <row r="118" spans="1:5" x14ac:dyDescent="0.25">
      <c r="A118" t="s">
        <v>601</v>
      </c>
      <c r="B118" t="s">
        <v>915</v>
      </c>
      <c r="C118" t="s">
        <v>766</v>
      </c>
    </row>
    <row r="119" spans="1:5" x14ac:dyDescent="0.25">
      <c r="A119" t="s">
        <v>916</v>
      </c>
      <c r="B119" t="s">
        <v>917</v>
      </c>
      <c r="C119" t="s">
        <v>918</v>
      </c>
    </row>
    <row r="120" spans="1:5" x14ac:dyDescent="0.25">
      <c r="A120" t="s">
        <v>919</v>
      </c>
      <c r="B120" t="s">
        <v>917</v>
      </c>
      <c r="C120" t="s">
        <v>918</v>
      </c>
    </row>
    <row r="121" spans="1:5" x14ac:dyDescent="0.25">
      <c r="A121" t="s">
        <v>920</v>
      </c>
      <c r="B121" t="s">
        <v>917</v>
      </c>
      <c r="C121" t="s">
        <v>918</v>
      </c>
    </row>
    <row r="122" spans="1:5" x14ac:dyDescent="0.25">
      <c r="A122" t="s">
        <v>921</v>
      </c>
      <c r="B122" t="s">
        <v>902</v>
      </c>
      <c r="C122" t="s">
        <v>903</v>
      </c>
      <c r="D122">
        <v>30</v>
      </c>
      <c r="E122" t="s">
        <v>922</v>
      </c>
    </row>
    <row r="123" spans="1:5" x14ac:dyDescent="0.25">
      <c r="A123" t="s">
        <v>923</v>
      </c>
      <c r="B123" t="s">
        <v>902</v>
      </c>
      <c r="C123" t="s">
        <v>903</v>
      </c>
      <c r="D123">
        <v>40</v>
      </c>
      <c r="E123" t="s">
        <v>922</v>
      </c>
    </row>
    <row r="124" spans="1:5" x14ac:dyDescent="0.25">
      <c r="A124" t="s">
        <v>924</v>
      </c>
      <c r="B124" t="s">
        <v>902</v>
      </c>
      <c r="C124" t="s">
        <v>903</v>
      </c>
      <c r="D124">
        <v>60</v>
      </c>
      <c r="E124" t="s">
        <v>922</v>
      </c>
    </row>
    <row r="125" spans="1:5" x14ac:dyDescent="0.25">
      <c r="A125" t="s">
        <v>925</v>
      </c>
      <c r="B125" t="s">
        <v>902</v>
      </c>
      <c r="C125" t="s">
        <v>903</v>
      </c>
      <c r="D125">
        <v>20</v>
      </c>
      <c r="E125" t="s">
        <v>922</v>
      </c>
    </row>
    <row r="126" spans="1:5" x14ac:dyDescent="0.25">
      <c r="A126" t="s">
        <v>926</v>
      </c>
      <c r="B126" t="s">
        <v>927</v>
      </c>
      <c r="C126" t="s">
        <v>903</v>
      </c>
      <c r="D126">
        <v>50</v>
      </c>
      <c r="E126" t="s">
        <v>928</v>
      </c>
    </row>
    <row r="127" spans="1:5" x14ac:dyDescent="0.25">
      <c r="A127" t="s">
        <v>929</v>
      </c>
      <c r="B127" t="s">
        <v>930</v>
      </c>
      <c r="C127" t="s">
        <v>778</v>
      </c>
      <c r="D127">
        <v>1</v>
      </c>
    </row>
    <row r="128" spans="1:5" x14ac:dyDescent="0.25">
      <c r="A128" t="s">
        <v>931</v>
      </c>
      <c r="B128" t="s">
        <v>930</v>
      </c>
      <c r="C128" t="s">
        <v>778</v>
      </c>
      <c r="D128">
        <v>1</v>
      </c>
    </row>
    <row r="129" spans="1:5" x14ac:dyDescent="0.25">
      <c r="A129" t="s">
        <v>932</v>
      </c>
      <c r="B129" t="s">
        <v>930</v>
      </c>
      <c r="C129" t="s">
        <v>778</v>
      </c>
      <c r="D129">
        <v>1</v>
      </c>
    </row>
    <row r="130" spans="1:5" x14ac:dyDescent="0.25">
      <c r="A130" t="s">
        <v>933</v>
      </c>
      <c r="B130" t="s">
        <v>930</v>
      </c>
      <c r="C130" t="s">
        <v>778</v>
      </c>
      <c r="D130">
        <v>1</v>
      </c>
    </row>
    <row r="131" spans="1:5" x14ac:dyDescent="0.25">
      <c r="A131" t="s">
        <v>934</v>
      </c>
      <c r="B131" t="s">
        <v>930</v>
      </c>
      <c r="C131" t="s">
        <v>778</v>
      </c>
      <c r="D131">
        <v>1</v>
      </c>
    </row>
    <row r="132" spans="1:5" x14ac:dyDescent="0.25">
      <c r="A132" t="s">
        <v>935</v>
      </c>
      <c r="B132" t="s">
        <v>936</v>
      </c>
      <c r="C132" t="s">
        <v>778</v>
      </c>
      <c r="D132">
        <v>8</v>
      </c>
    </row>
    <row r="133" spans="1:5" x14ac:dyDescent="0.25">
      <c r="A133" t="s">
        <v>937</v>
      </c>
      <c r="B133" t="s">
        <v>936</v>
      </c>
      <c r="C133" t="s">
        <v>778</v>
      </c>
      <c r="D133">
        <v>8</v>
      </c>
    </row>
    <row r="134" spans="1:5" x14ac:dyDescent="0.25">
      <c r="A134" t="s">
        <v>938</v>
      </c>
      <c r="B134" t="s">
        <v>936</v>
      </c>
      <c r="C134" t="s">
        <v>778</v>
      </c>
      <c r="D134">
        <v>8</v>
      </c>
    </row>
    <row r="135" spans="1:5" x14ac:dyDescent="0.25">
      <c r="A135" t="s">
        <v>939</v>
      </c>
      <c r="B135" t="s">
        <v>936</v>
      </c>
      <c r="C135" t="s">
        <v>778</v>
      </c>
      <c r="D135">
        <v>8</v>
      </c>
    </row>
    <row r="136" spans="1:5" x14ac:dyDescent="0.25">
      <c r="A136" t="s">
        <v>940</v>
      </c>
      <c r="B136" t="s">
        <v>936</v>
      </c>
      <c r="C136" t="s">
        <v>778</v>
      </c>
      <c r="D136">
        <v>8</v>
      </c>
    </row>
    <row r="137" spans="1:5" x14ac:dyDescent="0.25">
      <c r="A137" t="s">
        <v>941</v>
      </c>
      <c r="B137" t="s">
        <v>936</v>
      </c>
      <c r="C137" t="s">
        <v>778</v>
      </c>
      <c r="D137">
        <v>8</v>
      </c>
    </row>
    <row r="138" spans="1:5" x14ac:dyDescent="0.25">
      <c r="A138" t="s">
        <v>942</v>
      </c>
      <c r="B138" t="s">
        <v>930</v>
      </c>
      <c r="C138" t="s">
        <v>778</v>
      </c>
      <c r="D138">
        <v>1</v>
      </c>
    </row>
    <row r="139" spans="1:5" x14ac:dyDescent="0.25">
      <c r="A139" t="s">
        <v>943</v>
      </c>
      <c r="B139" t="s">
        <v>930</v>
      </c>
      <c r="C139" t="s">
        <v>778</v>
      </c>
      <c r="D139">
        <v>1</v>
      </c>
    </row>
    <row r="140" spans="1:5" x14ac:dyDescent="0.25">
      <c r="A140" t="s">
        <v>944</v>
      </c>
      <c r="B140" t="s">
        <v>930</v>
      </c>
      <c r="C140" t="s">
        <v>778</v>
      </c>
      <c r="D140">
        <v>1</v>
      </c>
    </row>
    <row r="141" spans="1:5" x14ac:dyDescent="0.25">
      <c r="A141" t="s">
        <v>945</v>
      </c>
      <c r="B141" t="s">
        <v>930</v>
      </c>
      <c r="C141" t="s">
        <v>778</v>
      </c>
      <c r="D141">
        <v>1</v>
      </c>
    </row>
    <row r="142" spans="1:5" x14ac:dyDescent="0.25">
      <c r="A142" t="s">
        <v>946</v>
      </c>
      <c r="B142" t="s">
        <v>930</v>
      </c>
      <c r="C142" t="s">
        <v>778</v>
      </c>
      <c r="D142">
        <v>1</v>
      </c>
    </row>
    <row r="143" spans="1:5" x14ac:dyDescent="0.25">
      <c r="A143" t="s">
        <v>947</v>
      </c>
      <c r="B143" t="s">
        <v>773</v>
      </c>
      <c r="C143" t="s">
        <v>766</v>
      </c>
    </row>
    <row r="144" spans="1:5" x14ac:dyDescent="0.25">
      <c r="A144" t="s">
        <v>948</v>
      </c>
      <c r="B144" t="s">
        <v>838</v>
      </c>
      <c r="C144" t="s">
        <v>847</v>
      </c>
      <c r="D144">
        <v>40</v>
      </c>
      <c r="E144" t="s">
        <v>838</v>
      </c>
    </row>
    <row r="145" spans="1:7" x14ac:dyDescent="0.25">
      <c r="A145" t="s">
        <v>949</v>
      </c>
      <c r="B145" t="s">
        <v>950</v>
      </c>
      <c r="C145" t="s">
        <v>951</v>
      </c>
      <c r="D145">
        <v>0</v>
      </c>
    </row>
    <row r="146" spans="1:7" x14ac:dyDescent="0.25">
      <c r="A146" t="s">
        <v>952</v>
      </c>
      <c r="B146" t="s">
        <v>953</v>
      </c>
      <c r="C146" t="s">
        <v>954</v>
      </c>
    </row>
    <row r="147" spans="1:7" x14ac:dyDescent="0.25">
      <c r="A147" t="s">
        <v>955</v>
      </c>
      <c r="B147" t="s">
        <v>953</v>
      </c>
      <c r="C147" t="s">
        <v>954</v>
      </c>
    </row>
    <row r="148" spans="1:7" x14ac:dyDescent="0.25">
      <c r="A148" t="s">
        <v>956</v>
      </c>
      <c r="B148" t="s">
        <v>957</v>
      </c>
      <c r="C148" t="s">
        <v>958</v>
      </c>
    </row>
    <row r="149" spans="1:7" x14ac:dyDescent="0.25">
      <c r="A149" t="s">
        <v>959</v>
      </c>
      <c r="B149" t="s">
        <v>960</v>
      </c>
      <c r="C149" t="s">
        <v>961</v>
      </c>
      <c r="D149">
        <v>8</v>
      </c>
    </row>
    <row r="150" spans="1:7" x14ac:dyDescent="0.25">
      <c r="A150" t="s">
        <v>962</v>
      </c>
      <c r="B150" t="s">
        <v>960</v>
      </c>
      <c r="C150" t="s">
        <v>961</v>
      </c>
      <c r="D150">
        <v>6</v>
      </c>
    </row>
    <row r="151" spans="1:7" x14ac:dyDescent="0.25">
      <c r="A151" t="s">
        <v>445</v>
      </c>
      <c r="B151" t="s">
        <v>810</v>
      </c>
      <c r="C151" t="s">
        <v>770</v>
      </c>
      <c r="D151">
        <v>70</v>
      </c>
      <c r="E151" t="s">
        <v>810</v>
      </c>
      <c r="F151" t="s">
        <v>963</v>
      </c>
      <c r="G151" t="s">
        <v>964</v>
      </c>
    </row>
    <row r="152" spans="1:7" x14ac:dyDescent="0.25">
      <c r="A152" t="s">
        <v>965</v>
      </c>
      <c r="B152" t="s">
        <v>810</v>
      </c>
      <c r="C152" t="s">
        <v>770</v>
      </c>
      <c r="D152">
        <v>240</v>
      </c>
      <c r="E152" t="s">
        <v>810</v>
      </c>
      <c r="F152" t="s">
        <v>966</v>
      </c>
      <c r="G152" t="s">
        <v>967</v>
      </c>
    </row>
    <row r="153" spans="1:7" x14ac:dyDescent="0.25">
      <c r="A153" t="s">
        <v>539</v>
      </c>
      <c r="B153" t="s">
        <v>810</v>
      </c>
      <c r="C153" t="s">
        <v>770</v>
      </c>
      <c r="D153">
        <v>145</v>
      </c>
      <c r="E153" t="s">
        <v>810</v>
      </c>
      <c r="F153" t="s">
        <v>968</v>
      </c>
      <c r="G153" t="s">
        <v>969</v>
      </c>
    </row>
    <row r="154" spans="1:7" x14ac:dyDescent="0.25">
      <c r="A154" t="s">
        <v>302</v>
      </c>
      <c r="B154" t="s">
        <v>816</v>
      </c>
      <c r="C154" t="s">
        <v>770</v>
      </c>
      <c r="D154">
        <v>60</v>
      </c>
      <c r="E154" t="s">
        <v>820</v>
      </c>
      <c r="F154" t="s">
        <v>970</v>
      </c>
      <c r="G154" t="s">
        <v>971</v>
      </c>
    </row>
    <row r="155" spans="1:7" x14ac:dyDescent="0.25">
      <c r="A155" t="s">
        <v>972</v>
      </c>
      <c r="B155" t="s">
        <v>816</v>
      </c>
      <c r="C155" t="s">
        <v>770</v>
      </c>
      <c r="D155">
        <v>40</v>
      </c>
      <c r="E155" t="s">
        <v>820</v>
      </c>
      <c r="F155" t="s">
        <v>973</v>
      </c>
      <c r="G155" t="s">
        <v>974</v>
      </c>
    </row>
    <row r="156" spans="1:7" x14ac:dyDescent="0.25">
      <c r="A156" t="s">
        <v>975</v>
      </c>
      <c r="B156" t="s">
        <v>816</v>
      </c>
      <c r="C156" t="s">
        <v>770</v>
      </c>
      <c r="D156">
        <v>40</v>
      </c>
      <c r="E156" t="s">
        <v>820</v>
      </c>
      <c r="F156" t="s">
        <v>976</v>
      </c>
      <c r="G156" t="s">
        <v>977</v>
      </c>
    </row>
    <row r="157" spans="1:7" x14ac:dyDescent="0.25">
      <c r="A157" t="s">
        <v>978</v>
      </c>
      <c r="B157" t="s">
        <v>816</v>
      </c>
      <c r="C157" t="s">
        <v>770</v>
      </c>
      <c r="D157">
        <v>60</v>
      </c>
      <c r="E157" t="s">
        <v>820</v>
      </c>
      <c r="F157" t="s">
        <v>979</v>
      </c>
      <c r="G157" t="s">
        <v>980</v>
      </c>
    </row>
    <row r="158" spans="1:7" x14ac:dyDescent="0.25">
      <c r="A158" t="s">
        <v>981</v>
      </c>
      <c r="B158" t="s">
        <v>810</v>
      </c>
      <c r="C158" t="s">
        <v>770</v>
      </c>
      <c r="D158">
        <v>70</v>
      </c>
      <c r="E158" t="s">
        <v>810</v>
      </c>
      <c r="F158" t="s">
        <v>982</v>
      </c>
      <c r="G158" t="s">
        <v>983</v>
      </c>
    </row>
    <row r="159" spans="1:7" x14ac:dyDescent="0.25">
      <c r="A159" t="s">
        <v>518</v>
      </c>
      <c r="B159" t="s">
        <v>810</v>
      </c>
      <c r="C159" t="s">
        <v>770</v>
      </c>
      <c r="D159">
        <v>395</v>
      </c>
      <c r="E159" t="s">
        <v>810</v>
      </c>
      <c r="F159" t="s">
        <v>984</v>
      </c>
      <c r="G159" t="s">
        <v>985</v>
      </c>
    </row>
    <row r="160" spans="1:7" x14ac:dyDescent="0.25">
      <c r="A160" t="s">
        <v>986</v>
      </c>
      <c r="B160" t="s">
        <v>987</v>
      </c>
      <c r="C160" t="s">
        <v>778</v>
      </c>
      <c r="D160">
        <v>1</v>
      </c>
    </row>
    <row r="161" spans="1:4" x14ac:dyDescent="0.25">
      <c r="A161" t="s">
        <v>988</v>
      </c>
      <c r="B161" t="s">
        <v>987</v>
      </c>
      <c r="C161" t="s">
        <v>778</v>
      </c>
      <c r="D161">
        <v>1</v>
      </c>
    </row>
    <row r="162" spans="1:4" x14ac:dyDescent="0.25">
      <c r="A162" t="s">
        <v>989</v>
      </c>
      <c r="B162" t="s">
        <v>936</v>
      </c>
      <c r="C162" t="s">
        <v>778</v>
      </c>
      <c r="D162">
        <v>8</v>
      </c>
    </row>
    <row r="163" spans="1:4" x14ac:dyDescent="0.25">
      <c r="A163" t="s">
        <v>990</v>
      </c>
      <c r="B163" t="s">
        <v>936</v>
      </c>
      <c r="C163" t="s">
        <v>778</v>
      </c>
      <c r="D163">
        <v>8</v>
      </c>
    </row>
    <row r="164" spans="1:4" x14ac:dyDescent="0.25">
      <c r="A164" t="s">
        <v>991</v>
      </c>
      <c r="B164" t="s">
        <v>992</v>
      </c>
      <c r="C164" t="s">
        <v>803</v>
      </c>
      <c r="D164">
        <v>1</v>
      </c>
    </row>
    <row r="165" spans="1:4" x14ac:dyDescent="0.25">
      <c r="A165" t="s">
        <v>993</v>
      </c>
      <c r="B165" t="s">
        <v>992</v>
      </c>
      <c r="C165" t="s">
        <v>803</v>
      </c>
      <c r="D165">
        <v>1</v>
      </c>
    </row>
    <row r="166" spans="1:4" x14ac:dyDescent="0.25">
      <c r="A166" t="s">
        <v>994</v>
      </c>
      <c r="B166" t="s">
        <v>992</v>
      </c>
      <c r="C166" t="s">
        <v>803</v>
      </c>
      <c r="D166">
        <v>1</v>
      </c>
    </row>
    <row r="167" spans="1:4" x14ac:dyDescent="0.25">
      <c r="A167" t="s">
        <v>995</v>
      </c>
      <c r="B167" t="s">
        <v>992</v>
      </c>
      <c r="C167" t="s">
        <v>803</v>
      </c>
      <c r="D167">
        <v>1</v>
      </c>
    </row>
    <row r="168" spans="1:4" x14ac:dyDescent="0.25">
      <c r="A168" t="s">
        <v>996</v>
      </c>
      <c r="B168" t="s">
        <v>992</v>
      </c>
      <c r="C168" t="s">
        <v>803</v>
      </c>
      <c r="D168">
        <v>1</v>
      </c>
    </row>
    <row r="169" spans="1:4" x14ac:dyDescent="0.25">
      <c r="A169" t="s">
        <v>997</v>
      </c>
      <c r="B169" t="s">
        <v>992</v>
      </c>
      <c r="C169" t="s">
        <v>803</v>
      </c>
      <c r="D169">
        <v>1</v>
      </c>
    </row>
    <row r="170" spans="1:4" x14ac:dyDescent="0.25">
      <c r="A170" t="s">
        <v>998</v>
      </c>
      <c r="B170" t="s">
        <v>992</v>
      </c>
      <c r="C170" t="s">
        <v>803</v>
      </c>
      <c r="D170">
        <v>1</v>
      </c>
    </row>
    <row r="171" spans="1:4" x14ac:dyDescent="0.25">
      <c r="A171" t="s">
        <v>999</v>
      </c>
      <c r="B171" t="s">
        <v>992</v>
      </c>
      <c r="C171" t="s">
        <v>803</v>
      </c>
      <c r="D171">
        <v>1</v>
      </c>
    </row>
    <row r="172" spans="1:4" x14ac:dyDescent="0.25">
      <c r="A172" t="s">
        <v>1000</v>
      </c>
      <c r="B172" t="s">
        <v>992</v>
      </c>
      <c r="C172" t="s">
        <v>803</v>
      </c>
      <c r="D172">
        <v>1</v>
      </c>
    </row>
    <row r="173" spans="1:4" x14ac:dyDescent="0.25">
      <c r="A173" t="s">
        <v>1001</v>
      </c>
      <c r="B173" t="s">
        <v>992</v>
      </c>
      <c r="C173" t="s">
        <v>803</v>
      </c>
      <c r="D173">
        <v>1</v>
      </c>
    </row>
    <row r="174" spans="1:4" x14ac:dyDescent="0.25">
      <c r="A174" t="s">
        <v>1002</v>
      </c>
      <c r="B174" t="s">
        <v>992</v>
      </c>
      <c r="C174" t="s">
        <v>803</v>
      </c>
      <c r="D174">
        <v>1</v>
      </c>
    </row>
    <row r="175" spans="1:4" x14ac:dyDescent="0.25">
      <c r="A175" t="s">
        <v>1003</v>
      </c>
      <c r="B175" t="s">
        <v>992</v>
      </c>
      <c r="C175" t="s">
        <v>803</v>
      </c>
      <c r="D175">
        <v>1</v>
      </c>
    </row>
    <row r="176" spans="1:4" x14ac:dyDescent="0.25">
      <c r="A176" t="s">
        <v>1004</v>
      </c>
      <c r="B176" t="s">
        <v>992</v>
      </c>
      <c r="C176" t="s">
        <v>803</v>
      </c>
      <c r="D176">
        <v>1</v>
      </c>
    </row>
    <row r="177" spans="1:5" x14ac:dyDescent="0.25">
      <c r="A177" t="s">
        <v>1005</v>
      </c>
      <c r="B177" t="s">
        <v>1006</v>
      </c>
      <c r="C177" t="s">
        <v>1007</v>
      </c>
      <c r="D177">
        <v>0</v>
      </c>
      <c r="E177" t="s">
        <v>1006</v>
      </c>
    </row>
    <row r="178" spans="1:5" x14ac:dyDescent="0.25">
      <c r="A178" t="s">
        <v>1008</v>
      </c>
      <c r="B178" t="s">
        <v>1006</v>
      </c>
      <c r="C178" t="s">
        <v>1007</v>
      </c>
      <c r="D178">
        <v>0</v>
      </c>
      <c r="E178" t="s">
        <v>1006</v>
      </c>
    </row>
    <row r="179" spans="1:5" x14ac:dyDescent="0.25">
      <c r="A179" t="s">
        <v>1009</v>
      </c>
      <c r="B179" t="s">
        <v>1010</v>
      </c>
      <c r="C179" t="s">
        <v>1011</v>
      </c>
    </row>
    <row r="180" spans="1:5" x14ac:dyDescent="0.25">
      <c r="A180" t="s">
        <v>1012</v>
      </c>
      <c r="B180" t="s">
        <v>1010</v>
      </c>
      <c r="C180" t="s">
        <v>1011</v>
      </c>
    </row>
    <row r="181" spans="1:5" x14ac:dyDescent="0.25">
      <c r="A181" t="s">
        <v>1013</v>
      </c>
      <c r="B181" t="s">
        <v>1010</v>
      </c>
      <c r="C181" t="s">
        <v>1011</v>
      </c>
    </row>
    <row r="182" spans="1:5" x14ac:dyDescent="0.25">
      <c r="A182" t="s">
        <v>1014</v>
      </c>
      <c r="B182" t="s">
        <v>1010</v>
      </c>
      <c r="C182" t="s">
        <v>1011</v>
      </c>
    </row>
    <row r="183" spans="1:5" x14ac:dyDescent="0.25">
      <c r="A183" t="s">
        <v>1015</v>
      </c>
      <c r="B183" t="s">
        <v>1010</v>
      </c>
      <c r="C183" t="s">
        <v>1011</v>
      </c>
    </row>
    <row r="184" spans="1:5" x14ac:dyDescent="0.25">
      <c r="A184" t="s">
        <v>1016</v>
      </c>
      <c r="B184" t="s">
        <v>1010</v>
      </c>
      <c r="C184" t="s">
        <v>1011</v>
      </c>
    </row>
    <row r="185" spans="1:5" x14ac:dyDescent="0.25">
      <c r="A185" t="s">
        <v>1017</v>
      </c>
      <c r="B185" t="s">
        <v>1010</v>
      </c>
      <c r="C185" t="s">
        <v>1011</v>
      </c>
    </row>
    <row r="186" spans="1:5" x14ac:dyDescent="0.25">
      <c r="A186" t="s">
        <v>1018</v>
      </c>
      <c r="B186" t="s">
        <v>1010</v>
      </c>
      <c r="C186" t="s">
        <v>1011</v>
      </c>
    </row>
    <row r="187" spans="1:5" x14ac:dyDescent="0.25">
      <c r="A187" t="s">
        <v>1019</v>
      </c>
      <c r="B187" t="s">
        <v>1010</v>
      </c>
      <c r="C187" t="s">
        <v>1011</v>
      </c>
    </row>
    <row r="188" spans="1:5" x14ac:dyDescent="0.25">
      <c r="A188" t="s">
        <v>1020</v>
      </c>
      <c r="B188" t="s">
        <v>1010</v>
      </c>
      <c r="C188" t="s">
        <v>1011</v>
      </c>
    </row>
    <row r="189" spans="1:5" x14ac:dyDescent="0.25">
      <c r="A189" t="s">
        <v>1021</v>
      </c>
      <c r="B189" t="s">
        <v>1022</v>
      </c>
      <c r="C189" t="s">
        <v>1011</v>
      </c>
    </row>
    <row r="190" spans="1:5" x14ac:dyDescent="0.25">
      <c r="A190" t="s">
        <v>1023</v>
      </c>
      <c r="B190" t="s">
        <v>1022</v>
      </c>
      <c r="C190" t="s">
        <v>1011</v>
      </c>
    </row>
    <row r="191" spans="1:5" x14ac:dyDescent="0.25">
      <c r="A191" t="s">
        <v>1024</v>
      </c>
      <c r="B191" t="s">
        <v>1022</v>
      </c>
      <c r="C191" t="s">
        <v>1011</v>
      </c>
    </row>
    <row r="192" spans="1:5" x14ac:dyDescent="0.25">
      <c r="A192" t="s">
        <v>1025</v>
      </c>
      <c r="B192" t="s">
        <v>1022</v>
      </c>
      <c r="C192" t="s">
        <v>1011</v>
      </c>
    </row>
    <row r="193" spans="1:5" x14ac:dyDescent="0.25">
      <c r="A193" t="s">
        <v>1026</v>
      </c>
      <c r="B193" t="s">
        <v>1022</v>
      </c>
      <c r="C193" t="s">
        <v>1011</v>
      </c>
    </row>
    <row r="194" spans="1:5" x14ac:dyDescent="0.25">
      <c r="A194" t="s">
        <v>1027</v>
      </c>
      <c r="B194" t="s">
        <v>1022</v>
      </c>
      <c r="C194" t="s">
        <v>1011</v>
      </c>
    </row>
    <row r="195" spans="1:5" x14ac:dyDescent="0.25">
      <c r="A195" t="s">
        <v>1028</v>
      </c>
      <c r="B195" t="s">
        <v>1022</v>
      </c>
      <c r="C195" t="s">
        <v>1011</v>
      </c>
    </row>
    <row r="196" spans="1:5" x14ac:dyDescent="0.25">
      <c r="A196" t="s">
        <v>1029</v>
      </c>
      <c r="B196" t="s">
        <v>1022</v>
      </c>
      <c r="C196" t="s">
        <v>1011</v>
      </c>
    </row>
    <row r="197" spans="1:5" x14ac:dyDescent="0.25">
      <c r="A197" t="s">
        <v>1030</v>
      </c>
      <c r="B197" t="s">
        <v>1022</v>
      </c>
      <c r="C197" t="s">
        <v>1011</v>
      </c>
    </row>
    <row r="198" spans="1:5" x14ac:dyDescent="0.25">
      <c r="A198" t="s">
        <v>1031</v>
      </c>
      <c r="B198" t="s">
        <v>1022</v>
      </c>
      <c r="C198" t="s">
        <v>1011</v>
      </c>
    </row>
    <row r="199" spans="1:5" x14ac:dyDescent="0.25">
      <c r="A199" t="s">
        <v>1032</v>
      </c>
      <c r="B199" t="s">
        <v>1033</v>
      </c>
      <c r="C199" t="s">
        <v>1011</v>
      </c>
    </row>
    <row r="200" spans="1:5" x14ac:dyDescent="0.25">
      <c r="A200" t="s">
        <v>1034</v>
      </c>
      <c r="B200" t="s">
        <v>1033</v>
      </c>
      <c r="C200" t="s">
        <v>1011</v>
      </c>
    </row>
    <row r="201" spans="1:5" x14ac:dyDescent="0.25">
      <c r="A201" t="s">
        <v>1035</v>
      </c>
      <c r="B201" t="s">
        <v>1033</v>
      </c>
      <c r="C201" t="s">
        <v>1011</v>
      </c>
    </row>
    <row r="202" spans="1:5" x14ac:dyDescent="0.25">
      <c r="A202" t="s">
        <v>382</v>
      </c>
      <c r="B202" t="s">
        <v>816</v>
      </c>
      <c r="C202" t="s">
        <v>770</v>
      </c>
      <c r="D202">
        <v>40</v>
      </c>
      <c r="E202" t="s">
        <v>820</v>
      </c>
    </row>
    <row r="203" spans="1:5" x14ac:dyDescent="0.25">
      <c r="A203" t="s">
        <v>1036</v>
      </c>
      <c r="B203" t="s">
        <v>838</v>
      </c>
      <c r="C203" t="s">
        <v>841</v>
      </c>
      <c r="D203">
        <v>43</v>
      </c>
      <c r="E203" t="s">
        <v>838</v>
      </c>
    </row>
    <row r="204" spans="1:5" x14ac:dyDescent="0.25">
      <c r="A204" t="s">
        <v>1037</v>
      </c>
      <c r="B204" t="s">
        <v>816</v>
      </c>
      <c r="C204" t="s">
        <v>770</v>
      </c>
      <c r="D204">
        <v>40</v>
      </c>
      <c r="E204" t="s">
        <v>820</v>
      </c>
    </row>
    <row r="205" spans="1:5" x14ac:dyDescent="0.25">
      <c r="A205" t="s">
        <v>1038</v>
      </c>
      <c r="B205" t="s">
        <v>816</v>
      </c>
      <c r="C205" t="s">
        <v>770</v>
      </c>
      <c r="D205">
        <v>40</v>
      </c>
      <c r="E205" t="s">
        <v>820</v>
      </c>
    </row>
    <row r="206" spans="1:5" x14ac:dyDescent="0.25">
      <c r="A206" t="s">
        <v>1039</v>
      </c>
      <c r="B206" t="s">
        <v>816</v>
      </c>
      <c r="C206" t="s">
        <v>770</v>
      </c>
      <c r="D206">
        <v>40</v>
      </c>
      <c r="E206" t="s">
        <v>820</v>
      </c>
    </row>
    <row r="207" spans="1:5" x14ac:dyDescent="0.25">
      <c r="A207" t="s">
        <v>1040</v>
      </c>
      <c r="B207" t="s">
        <v>808</v>
      </c>
      <c r="C207" t="s">
        <v>770</v>
      </c>
      <c r="D207">
        <v>10</v>
      </c>
      <c r="E207" t="s">
        <v>808</v>
      </c>
    </row>
    <row r="208" spans="1:5" x14ac:dyDescent="0.25">
      <c r="A208" t="s">
        <v>278</v>
      </c>
      <c r="B208" t="s">
        <v>816</v>
      </c>
      <c r="C208" t="s">
        <v>770</v>
      </c>
      <c r="D208">
        <v>60</v>
      </c>
      <c r="E208" t="s">
        <v>820</v>
      </c>
    </row>
    <row r="209" spans="1:7" x14ac:dyDescent="0.25">
      <c r="A209" t="s">
        <v>1041</v>
      </c>
      <c r="B209" t="s">
        <v>816</v>
      </c>
      <c r="C209" t="s">
        <v>832</v>
      </c>
    </row>
    <row r="210" spans="1:7" x14ac:dyDescent="0.25">
      <c r="A210" t="s">
        <v>1042</v>
      </c>
      <c r="B210" t="s">
        <v>808</v>
      </c>
      <c r="C210" t="s">
        <v>770</v>
      </c>
      <c r="D210">
        <v>20</v>
      </c>
      <c r="E210" t="s">
        <v>808</v>
      </c>
    </row>
    <row r="211" spans="1:7" x14ac:dyDescent="0.25">
      <c r="A211" t="s">
        <v>1043</v>
      </c>
      <c r="B211" t="s">
        <v>917</v>
      </c>
      <c r="C211" t="s">
        <v>918</v>
      </c>
    </row>
    <row r="212" spans="1:7" x14ac:dyDescent="0.25">
      <c r="A212" t="s">
        <v>1044</v>
      </c>
      <c r="B212" t="s">
        <v>917</v>
      </c>
      <c r="C212" t="s">
        <v>918</v>
      </c>
    </row>
    <row r="213" spans="1:7" x14ac:dyDescent="0.25">
      <c r="A213" t="s">
        <v>1045</v>
      </c>
      <c r="B213" t="s">
        <v>1046</v>
      </c>
      <c r="C213" t="s">
        <v>770</v>
      </c>
      <c r="D213">
        <v>4</v>
      </c>
    </row>
    <row r="214" spans="1:7" x14ac:dyDescent="0.25">
      <c r="A214" t="s">
        <v>1047</v>
      </c>
      <c r="B214" t="s">
        <v>1046</v>
      </c>
      <c r="C214" t="s">
        <v>770</v>
      </c>
      <c r="D214">
        <v>4</v>
      </c>
    </row>
    <row r="215" spans="1:7" x14ac:dyDescent="0.25">
      <c r="A215" t="s">
        <v>1048</v>
      </c>
      <c r="B215" t="s">
        <v>1046</v>
      </c>
      <c r="C215" t="s">
        <v>770</v>
      </c>
      <c r="D215">
        <v>4</v>
      </c>
    </row>
    <row r="216" spans="1:7" x14ac:dyDescent="0.25">
      <c r="A216" t="s">
        <v>1049</v>
      </c>
      <c r="B216" t="s">
        <v>1046</v>
      </c>
      <c r="C216" t="s">
        <v>770</v>
      </c>
      <c r="D216">
        <v>4</v>
      </c>
    </row>
    <row r="217" spans="1:7" x14ac:dyDescent="0.25">
      <c r="A217" t="s">
        <v>1050</v>
      </c>
      <c r="B217" t="s">
        <v>1046</v>
      </c>
      <c r="C217" t="s">
        <v>770</v>
      </c>
      <c r="D217">
        <v>4</v>
      </c>
    </row>
    <row r="218" spans="1:7" x14ac:dyDescent="0.25">
      <c r="A218" t="s">
        <v>1051</v>
      </c>
      <c r="B218" t="s">
        <v>861</v>
      </c>
      <c r="C218" t="s">
        <v>770</v>
      </c>
      <c r="D218">
        <v>118</v>
      </c>
      <c r="E218" t="s">
        <v>861</v>
      </c>
      <c r="F218" t="s">
        <v>1052</v>
      </c>
      <c r="G218" t="s">
        <v>1053</v>
      </c>
    </row>
    <row r="219" spans="1:7" x14ac:dyDescent="0.25">
      <c r="A219" t="s">
        <v>1054</v>
      </c>
      <c r="B219" t="s">
        <v>1055</v>
      </c>
      <c r="C219" t="s">
        <v>770</v>
      </c>
      <c r="F219" t="s">
        <v>1056</v>
      </c>
      <c r="G219" t="s">
        <v>1057</v>
      </c>
    </row>
    <row r="220" spans="1:7" x14ac:dyDescent="0.25">
      <c r="A220" t="s">
        <v>1058</v>
      </c>
      <c r="B220" t="s">
        <v>1059</v>
      </c>
      <c r="C220" t="s">
        <v>1060</v>
      </c>
    </row>
    <row r="221" spans="1:7" x14ac:dyDescent="0.25">
      <c r="A221" t="s">
        <v>593</v>
      </c>
      <c r="B221" t="s">
        <v>816</v>
      </c>
      <c r="C221" t="s">
        <v>770</v>
      </c>
      <c r="D221">
        <v>40</v>
      </c>
      <c r="E221" t="s">
        <v>875</v>
      </c>
    </row>
    <row r="222" spans="1:7" x14ac:dyDescent="0.25">
      <c r="A222" t="s">
        <v>1061</v>
      </c>
      <c r="B222" t="s">
        <v>816</v>
      </c>
      <c r="C222" t="s">
        <v>770</v>
      </c>
      <c r="D222">
        <v>21</v>
      </c>
      <c r="E222" t="s">
        <v>875</v>
      </c>
    </row>
    <row r="223" spans="1:7" x14ac:dyDescent="0.25">
      <c r="A223" t="s">
        <v>1062</v>
      </c>
      <c r="B223" t="s">
        <v>859</v>
      </c>
      <c r="C223" t="s">
        <v>770</v>
      </c>
    </row>
    <row r="224" spans="1:7" x14ac:dyDescent="0.25">
      <c r="A224" t="s">
        <v>1063</v>
      </c>
      <c r="B224" t="s">
        <v>816</v>
      </c>
      <c r="C224" t="s">
        <v>770</v>
      </c>
      <c r="D224">
        <v>21</v>
      </c>
      <c r="E224" t="s">
        <v>875</v>
      </c>
    </row>
    <row r="225" spans="1:5" x14ac:dyDescent="0.25">
      <c r="A225" t="s">
        <v>1064</v>
      </c>
      <c r="B225" t="s">
        <v>859</v>
      </c>
      <c r="C225" t="s">
        <v>770</v>
      </c>
    </row>
    <row r="226" spans="1:5" x14ac:dyDescent="0.25">
      <c r="A226" t="s">
        <v>1065</v>
      </c>
      <c r="B226" t="s">
        <v>816</v>
      </c>
      <c r="C226" t="s">
        <v>770</v>
      </c>
      <c r="D226">
        <v>20</v>
      </c>
      <c r="E226" t="s">
        <v>875</v>
      </c>
    </row>
    <row r="227" spans="1:5" x14ac:dyDescent="0.25">
      <c r="A227" t="s">
        <v>1066</v>
      </c>
      <c r="B227" t="s">
        <v>859</v>
      </c>
      <c r="C227" t="s">
        <v>770</v>
      </c>
    </row>
    <row r="228" spans="1:5" x14ac:dyDescent="0.25">
      <c r="A228" t="s">
        <v>1067</v>
      </c>
      <c r="B228" t="s">
        <v>816</v>
      </c>
      <c r="C228" t="s">
        <v>770</v>
      </c>
      <c r="D228">
        <v>21</v>
      </c>
      <c r="E228" t="s">
        <v>875</v>
      </c>
    </row>
    <row r="229" spans="1:5" x14ac:dyDescent="0.25">
      <c r="A229" t="s">
        <v>1068</v>
      </c>
      <c r="B229" t="s">
        <v>816</v>
      </c>
      <c r="C229" t="s">
        <v>770</v>
      </c>
      <c r="D229">
        <v>24</v>
      </c>
      <c r="E229" t="s">
        <v>875</v>
      </c>
    </row>
    <row r="230" spans="1:5" x14ac:dyDescent="0.25">
      <c r="A230" t="s">
        <v>1069</v>
      </c>
      <c r="B230" t="s">
        <v>816</v>
      </c>
      <c r="C230" t="s">
        <v>770</v>
      </c>
      <c r="D230">
        <v>24</v>
      </c>
      <c r="E230" t="s">
        <v>875</v>
      </c>
    </row>
    <row r="231" spans="1:5" x14ac:dyDescent="0.25">
      <c r="A231" t="s">
        <v>1070</v>
      </c>
      <c r="B231" t="s">
        <v>816</v>
      </c>
      <c r="C231" t="s">
        <v>770</v>
      </c>
      <c r="D231">
        <v>24</v>
      </c>
      <c r="E231" t="s">
        <v>875</v>
      </c>
    </row>
    <row r="232" spans="1:5" x14ac:dyDescent="0.25">
      <c r="A232" t="s">
        <v>1071</v>
      </c>
      <c r="B232" t="s">
        <v>808</v>
      </c>
      <c r="C232" t="s">
        <v>770</v>
      </c>
      <c r="D232">
        <v>4</v>
      </c>
      <c r="E232" t="s">
        <v>808</v>
      </c>
    </row>
    <row r="233" spans="1:5" x14ac:dyDescent="0.25">
      <c r="A233" t="s">
        <v>1072</v>
      </c>
      <c r="B233" t="s">
        <v>1059</v>
      </c>
      <c r="C233" t="s">
        <v>1073</v>
      </c>
    </row>
    <row r="234" spans="1:5" x14ac:dyDescent="0.25">
      <c r="A234" t="s">
        <v>1072</v>
      </c>
      <c r="B234" t="s">
        <v>808</v>
      </c>
      <c r="C234" t="s">
        <v>770</v>
      </c>
      <c r="D234">
        <v>30</v>
      </c>
      <c r="E234" t="s">
        <v>808</v>
      </c>
    </row>
  </sheetData>
  <sheetProtection algorithmName="SHA-512" hashValue="F0OL2vTcll3CS2P+R0UmX+aq1y4CYXpdHcl5VfQWhzB3FXww+R7yKYoH8JpPZkFRjRXlOmXiyC14VlBAu5VGqQ==" saltValue="XJBMG54I5FLYyX+TYmMfcA==" spinCount="100000" sheet="1" objects="1" scenarios="1"/>
  <autoFilter ref="A1:G234" xr:uid="{B234BB80-860D-4CAC-8147-5375459A3167}"/>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0079A-57A8-4EA4-AF2C-70CEC2349FC5}">
  <dimension ref="A1:C38"/>
  <sheetViews>
    <sheetView workbookViewId="0">
      <selection activeCell="C31" sqref="C31"/>
    </sheetView>
  </sheetViews>
  <sheetFormatPr defaultColWidth="8.85546875" defaultRowHeight="15" x14ac:dyDescent="0.25"/>
  <cols>
    <col min="1" max="1" width="44.42578125" bestFit="1" customWidth="1"/>
    <col min="2" max="2" width="21.42578125" customWidth="1"/>
    <col min="3" max="3" width="44.42578125" bestFit="1" customWidth="1"/>
    <col min="4" max="4" width="16" bestFit="1" customWidth="1"/>
  </cols>
  <sheetData>
    <row r="1" spans="1:3" x14ac:dyDescent="0.25">
      <c r="A1" s="6" t="s">
        <v>44</v>
      </c>
      <c r="B1" s="6" t="s">
        <v>1074</v>
      </c>
      <c r="C1" s="73" t="s">
        <v>1075</v>
      </c>
    </row>
    <row r="2" spans="1:3" x14ac:dyDescent="0.25">
      <c r="A2" t="s">
        <v>143</v>
      </c>
      <c r="B2" t="s">
        <v>139</v>
      </c>
      <c r="C2" t="s">
        <v>288</v>
      </c>
    </row>
    <row r="3" spans="1:3" x14ac:dyDescent="0.25">
      <c r="A3" t="s">
        <v>490</v>
      </c>
      <c r="B3" t="s">
        <v>144</v>
      </c>
      <c r="C3" t="s">
        <v>247</v>
      </c>
    </row>
    <row r="4" spans="1:3" x14ac:dyDescent="0.25">
      <c r="A4" t="s">
        <v>1076</v>
      </c>
      <c r="C4" t="s">
        <v>162</v>
      </c>
    </row>
    <row r="5" spans="1:3" x14ac:dyDescent="0.25">
      <c r="C5" t="s">
        <v>359</v>
      </c>
    </row>
    <row r="6" spans="1:3" x14ac:dyDescent="0.25">
      <c r="A6" s="5" t="s">
        <v>31</v>
      </c>
      <c r="B6" s="5" t="s">
        <v>31</v>
      </c>
    </row>
    <row r="7" spans="1:3" x14ac:dyDescent="0.25">
      <c r="A7" t="s">
        <v>140</v>
      </c>
      <c r="B7" t="s">
        <v>141</v>
      </c>
    </row>
    <row r="8" spans="1:3" x14ac:dyDescent="0.25">
      <c r="A8" t="s">
        <v>158</v>
      </c>
      <c r="B8" t="s">
        <v>159</v>
      </c>
    </row>
    <row r="9" spans="1:3" x14ac:dyDescent="0.25">
      <c r="A9" t="s">
        <v>656</v>
      </c>
      <c r="B9" t="s">
        <v>516</v>
      </c>
    </row>
    <row r="10" spans="1:3" x14ac:dyDescent="0.25">
      <c r="A10" t="s">
        <v>1077</v>
      </c>
      <c r="B10" t="s">
        <v>1078</v>
      </c>
    </row>
    <row r="11" spans="1:3" x14ac:dyDescent="0.25">
      <c r="A11" t="s">
        <v>220</v>
      </c>
      <c r="B11" t="s">
        <v>221</v>
      </c>
    </row>
    <row r="12" spans="1:3" x14ac:dyDescent="0.25">
      <c r="A12" t="s">
        <v>323</v>
      </c>
      <c r="B12" t="s">
        <v>324</v>
      </c>
    </row>
    <row r="14" spans="1:3" x14ac:dyDescent="0.25">
      <c r="A14" s="72" t="s">
        <v>43</v>
      </c>
    </row>
    <row r="15" spans="1:3" x14ac:dyDescent="0.25">
      <c r="A15" t="s">
        <v>268</v>
      </c>
    </row>
    <row r="16" spans="1:3" x14ac:dyDescent="0.25">
      <c r="A16" t="s">
        <v>1079</v>
      </c>
    </row>
    <row r="17" spans="1:1" x14ac:dyDescent="0.25">
      <c r="A17" t="s">
        <v>142</v>
      </c>
    </row>
    <row r="18" spans="1:1" x14ac:dyDescent="0.25">
      <c r="A18" t="s">
        <v>1080</v>
      </c>
    </row>
    <row r="20" spans="1:1" x14ac:dyDescent="0.25">
      <c r="A20" s="32" t="s">
        <v>1081</v>
      </c>
    </row>
    <row r="21" spans="1:1" x14ac:dyDescent="0.25">
      <c r="A21" s="31">
        <v>0</v>
      </c>
    </row>
    <row r="22" spans="1:1" x14ac:dyDescent="0.25">
      <c r="A22" s="31">
        <v>100</v>
      </c>
    </row>
    <row r="23" spans="1:1" x14ac:dyDescent="0.25">
      <c r="A23" t="s">
        <v>1082</v>
      </c>
    </row>
    <row r="25" spans="1:1" x14ac:dyDescent="0.25">
      <c r="A25" s="32" t="s">
        <v>90</v>
      </c>
    </row>
    <row r="26" spans="1:1" x14ac:dyDescent="0.25">
      <c r="A26" s="31">
        <v>0</v>
      </c>
    </row>
    <row r="27" spans="1:1" x14ac:dyDescent="0.25">
      <c r="A27" s="1">
        <v>100</v>
      </c>
    </row>
    <row r="28" spans="1:1" x14ac:dyDescent="0.25">
      <c r="A28" s="1">
        <v>200</v>
      </c>
    </row>
    <row r="29" spans="1:1" x14ac:dyDescent="0.25">
      <c r="A29" s="1"/>
    </row>
    <row r="30" spans="1:1" x14ac:dyDescent="0.25">
      <c r="A30" s="71" t="s">
        <v>21</v>
      </c>
    </row>
    <row r="31" spans="1:1" x14ac:dyDescent="0.25">
      <c r="A31" t="s">
        <v>1083</v>
      </c>
    </row>
    <row r="32" spans="1:1" x14ac:dyDescent="0.25">
      <c r="A32" t="s">
        <v>1084</v>
      </c>
    </row>
    <row r="33" spans="1:1" x14ac:dyDescent="0.25">
      <c r="A33" t="s">
        <v>258</v>
      </c>
    </row>
    <row r="34" spans="1:1" x14ac:dyDescent="0.25">
      <c r="A34" t="s">
        <v>1085</v>
      </c>
    </row>
    <row r="35" spans="1:1" x14ac:dyDescent="0.25">
      <c r="A35" t="s">
        <v>1086</v>
      </c>
    </row>
    <row r="36" spans="1:1" x14ac:dyDescent="0.25">
      <c r="A36" t="s">
        <v>1087</v>
      </c>
    </row>
    <row r="37" spans="1:1" x14ac:dyDescent="0.25">
      <c r="A37" t="s">
        <v>1088</v>
      </c>
    </row>
    <row r="38" spans="1:1" x14ac:dyDescent="0.25">
      <c r="A38" t="s">
        <v>1089</v>
      </c>
    </row>
  </sheetData>
  <sheetProtection algorithmName="SHA-512" hashValue="F/TMn6TbaK/gNBT8/7lm/nq9S3KQnh1pIuabbzwHjX0zfxJUdrAL1+RDKmDTniuIslcT+GEBCATybpScv2ZuoA==" saltValue="DFQxhzh+W8Eds9KVK73Eiw==" spinCount="100000" sheet="1" formatCells="0" formatColumns="0" formatRows="0" insertColumns="0" insertRows="0" insertHyperlinks="0" deleteColumns="0" deleteRows="0" sort="0" autoFilter="0" pivotTables="0"/>
  <sortState xmlns:xlrd2="http://schemas.microsoft.com/office/spreadsheetml/2017/richdata2" ref="A15:A33">
    <sortCondition ref="A15"/>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0CA9E0-0AAE-46D1-BFBA-4FE3EE9B140A}">
  <ds:schemaRefs>
    <ds:schemaRef ds:uri="http://schemas.microsoft.com/DataMashup"/>
  </ds:schemaRefs>
</ds:datastoreItem>
</file>

<file path=customXml/itemProps2.xml><?xml version="1.0" encoding="utf-8"?>
<ds:datastoreItem xmlns:ds="http://schemas.openxmlformats.org/officeDocument/2006/customXml" ds:itemID="{2DD8F421-71CB-4E03-8483-B97AF4AB13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FB1CCD-4031-4922-930B-504D07277D53}">
  <ds:schemaRefs>
    <ds:schemaRef ds:uri="http://schemas.microsoft.com/office/2006/metadata/properties"/>
    <ds:schemaRef ds:uri="http://schemas.microsoft.com/office/2006/documentManagement/type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f916db7e-b6f9-474f-b9b7-487b98f35499"/>
    <ds:schemaRef ds:uri="61d63cda-4e54-425b-a3e5-a51307212039"/>
    <ds:schemaRef ds:uri="http://purl.org/dc/terms/"/>
  </ds:schemaRefs>
</ds:datastoreItem>
</file>

<file path=customXml/itemProps4.xml><?xml version="1.0" encoding="utf-8"?>
<ds:datastoreItem xmlns:ds="http://schemas.openxmlformats.org/officeDocument/2006/customXml" ds:itemID="{BAA5DEC8-1CCF-4506-8467-1D1051B33C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ILP</vt:lpstr>
      <vt:lpstr>Index</vt:lpstr>
      <vt:lpstr>Room Information</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jeffylau@ln.edu.hk</dc:creator>
  <cp:keywords/>
  <dc:description/>
  <cp:lastModifiedBy>CHAN Hoi Yi Kristy (OSA)</cp:lastModifiedBy>
  <cp:revision/>
  <dcterms:created xsi:type="dcterms:W3CDTF">2022-09-15T02:57:59Z</dcterms:created>
  <dcterms:modified xsi:type="dcterms:W3CDTF">2026-03-31T02:03:04Z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0x0101002DFE207F5FA2C24088AFB5A4CE089F74</vt:lpwstr>
  </property>
  <property fmtid="{D5CDD505-2E9C-101B-9397-08002B2CF9AE}" pid="3" name="MSIP_Label_0c7ce0bc-1ec2-41cb-8ddc-b020b80710b7_Enabled">
    <vt:lpwstr>true</vt:lpwstr>
  </property>
  <property fmtid="{D5CDD505-2E9C-101B-9397-08002B2CF9AE}" pid="4" name="MSIP_Label_0c7ce0bc-1ec2-41cb-8ddc-b020b80710b7_SetDate">
    <vt:lpwstr>2023-06-30T02:37:56Z</vt:lpwstr>
  </property>
  <property fmtid="{D5CDD505-2E9C-101B-9397-08002B2CF9AE}" pid="5" name="MSIP_Label_0c7ce0bc-1ec2-41cb-8ddc-b020b80710b7_Method">
    <vt:lpwstr>Standard</vt:lpwstr>
  </property>
  <property fmtid="{D5CDD505-2E9C-101B-9397-08002B2CF9AE}" pid="6" name="MSIP_Label_0c7ce0bc-1ec2-41cb-8ddc-b020b80710b7_Name">
    <vt:lpwstr>Restricted (Internal data)</vt:lpwstr>
  </property>
  <property fmtid="{D5CDD505-2E9C-101B-9397-08002B2CF9AE}" pid="7" name="MSIP_Label_0c7ce0bc-1ec2-41cb-8ddc-b020b80710b7_SiteId">
    <vt:lpwstr>fe90179d-8207-4cb2-8834-0ce27ee0162d</vt:lpwstr>
  </property>
  <property fmtid="{D5CDD505-2E9C-101B-9397-08002B2CF9AE}" pid="8" name="MSIP_Label_0c7ce0bc-1ec2-41cb-8ddc-b020b80710b7_ActionId">
    <vt:lpwstr>727a5591-3eea-4604-9c53-da02e6cdec2c</vt:lpwstr>
  </property>
  <property fmtid="{D5CDD505-2E9C-101B-9397-08002B2CF9AE}" pid="9" name="MSIP_Label_0c7ce0bc-1ec2-41cb-8ddc-b020b80710b7_ContentBits">
    <vt:lpwstr>0</vt:lpwstr>
  </property>
</Properties>
</file>